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nsereaua\AppData\Roaming\OpenText\OTEdit\EC_gcdocs\c98302647\"/>
    </mc:Choice>
  </mc:AlternateContent>
  <xr:revisionPtr revIDLastSave="0" documentId="13_ncr:1_{614741E3-0584-44DE-9832-D5ADFF04F18B}" xr6:coauthVersionLast="47" xr6:coauthVersionMax="47" xr10:uidLastSave="{00000000-0000-0000-0000-000000000000}"/>
  <bookViews>
    <workbookView xWindow="-113" yWindow="-113" windowWidth="24267" windowHeight="13023" xr2:uid="{00000000-000D-0000-FFFF-FFFF00000000}"/>
  </bookViews>
  <sheets>
    <sheet name="Outil analyse viabilité 2024-27" sheetId="5" r:id="rId1"/>
    <sheet name="Lexique des Commentaires" sheetId="6" r:id="rId2"/>
    <sheet name="Liste des Communautés" sheetId="7" state="hidden"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5" l="1"/>
  <c r="E20" i="5"/>
  <c r="E19" i="5"/>
  <c r="E18" i="5"/>
  <c r="E17" i="5"/>
  <c r="E16" i="5"/>
  <c r="E15" i="5"/>
  <c r="E14" i="5"/>
  <c r="E44" i="5"/>
  <c r="D95" i="5"/>
  <c r="E28" i="5"/>
  <c r="E36" i="5"/>
  <c r="D13" i="5"/>
  <c r="G15" i="5"/>
  <c r="E38" i="5"/>
  <c r="E41" i="5"/>
  <c r="E46" i="5"/>
  <c r="E47" i="5"/>
  <c r="E48" i="5"/>
  <c r="E53" i="5"/>
  <c r="L13" i="5"/>
  <c r="J13" i="5"/>
  <c r="I13" i="5"/>
  <c r="H13" i="5"/>
  <c r="G13" i="5"/>
  <c r="F13" i="5"/>
  <c r="E13" i="5"/>
  <c r="K13" i="5"/>
  <c r="F76" i="5"/>
  <c r="F77" i="5"/>
  <c r="F88" i="5"/>
  <c r="F85" i="5"/>
  <c r="F61" i="5"/>
  <c r="J76" i="5"/>
  <c r="J85" i="5"/>
  <c r="L76" i="5"/>
  <c r="L77" i="5"/>
  <c r="H76" i="5"/>
  <c r="H85" i="5"/>
  <c r="I76" i="5"/>
  <c r="I77" i="5"/>
  <c r="I61" i="5"/>
  <c r="K76" i="5"/>
  <c r="L85" i="5"/>
  <c r="I85" i="5"/>
  <c r="H77" i="5"/>
  <c r="H88" i="5"/>
  <c r="K77" i="5"/>
  <c r="K85" i="5"/>
  <c r="L61" i="5"/>
  <c r="L88" i="5"/>
  <c r="I88" i="5"/>
  <c r="H61" i="5"/>
  <c r="J77" i="5"/>
  <c r="J61" i="5"/>
  <c r="J88" i="5"/>
  <c r="K61" i="5"/>
  <c r="K88" i="5"/>
  <c r="G76" i="5"/>
  <c r="G77" i="5"/>
  <c r="G88" i="5"/>
  <c r="G61" i="5"/>
  <c r="G85" i="5"/>
  <c r="I55" i="5"/>
  <c r="H55" i="5"/>
  <c r="K55" i="5"/>
  <c r="J55" i="5"/>
  <c r="L55" i="5"/>
  <c r="G57" i="5"/>
  <c r="K57" i="5"/>
  <c r="J57" i="5"/>
  <c r="K59" i="5"/>
  <c r="I59" i="5"/>
  <c r="G59" i="5"/>
  <c r="L59" i="5"/>
  <c r="H57" i="5"/>
  <c r="J59" i="5"/>
  <c r="F57" i="5"/>
  <c r="F59" i="5"/>
  <c r="I57" i="5"/>
  <c r="L57" i="5"/>
  <c r="H59" i="5"/>
  <c r="G55" i="5"/>
  <c r="F55" i="5"/>
  <c r="M56" i="5"/>
  <c r="E59" i="5"/>
  <c r="M59" i="5"/>
  <c r="L65" i="5"/>
  <c r="L89" i="5"/>
  <c r="F65" i="5"/>
  <c r="F64" i="5"/>
  <c r="F86" i="5"/>
  <c r="J65" i="5"/>
  <c r="J89" i="5"/>
  <c r="H65" i="5"/>
  <c r="H89" i="5"/>
  <c r="G65" i="5"/>
  <c r="G89" i="5"/>
  <c r="I65" i="5"/>
  <c r="I90" i="5"/>
  <c r="K65" i="5"/>
  <c r="K64" i="5"/>
  <c r="K87" i="5"/>
  <c r="M74" i="5"/>
  <c r="E57" i="5"/>
  <c r="M57" i="5"/>
  <c r="M58" i="5"/>
  <c r="M62" i="5"/>
  <c r="M72" i="5"/>
  <c r="M60" i="5"/>
  <c r="E55" i="5"/>
  <c r="E76" i="5"/>
  <c r="K90" i="5"/>
  <c r="F90" i="5"/>
  <c r="K89" i="5"/>
  <c r="I89" i="5"/>
  <c r="F89" i="5"/>
  <c r="I64" i="5"/>
  <c r="I87" i="5"/>
  <c r="F87" i="5"/>
  <c r="L90" i="5"/>
  <c r="L64" i="5"/>
  <c r="L87" i="5"/>
  <c r="J64" i="5"/>
  <c r="J86" i="5"/>
  <c r="J90" i="5"/>
  <c r="G90" i="5"/>
  <c r="H90" i="5"/>
  <c r="G64" i="5"/>
  <c r="G86" i="5"/>
  <c r="H64" i="5"/>
  <c r="H87" i="5"/>
  <c r="K86" i="5"/>
  <c r="E85" i="5"/>
  <c r="E77" i="5"/>
  <c r="M76" i="5"/>
  <c r="M55" i="5"/>
  <c r="H86" i="5"/>
  <c r="I86" i="5"/>
  <c r="G87" i="5"/>
  <c r="L86" i="5"/>
  <c r="J87" i="5"/>
  <c r="M77" i="5"/>
  <c r="E61" i="5"/>
  <c r="E88" i="5"/>
  <c r="M85" i="5"/>
  <c r="C78" i="5"/>
  <c r="M88" i="5"/>
  <c r="M61" i="5"/>
  <c r="E65" i="5"/>
  <c r="E64" i="5"/>
  <c r="E89" i="5"/>
  <c r="M65" i="5"/>
  <c r="E90" i="5"/>
  <c r="M89" i="5"/>
  <c r="M90" i="5"/>
  <c r="F94" i="5"/>
  <c r="M64" i="5"/>
  <c r="E86" i="5"/>
  <c r="E87" i="5"/>
  <c r="M86" i="5"/>
  <c r="M87" i="5"/>
  <c r="D152" i="5"/>
  <c r="D175" i="5"/>
  <c r="D137" i="5"/>
  <c r="D164" i="5"/>
  <c r="D168" i="5"/>
  <c r="D160" i="5"/>
  <c r="D163" i="5"/>
  <c r="D146" i="5"/>
  <c r="D142" i="5"/>
  <c r="D136" i="5"/>
  <c r="D138" i="5"/>
  <c r="D129" i="5"/>
  <c r="D139" i="5"/>
  <c r="D154" i="5"/>
  <c r="D147" i="5"/>
  <c r="D126" i="5"/>
  <c r="D131" i="5"/>
  <c r="D148" i="5"/>
  <c r="D172" i="5"/>
  <c r="D158" i="5"/>
  <c r="D174" i="5"/>
  <c r="D151" i="5"/>
  <c r="D167" i="5"/>
  <c r="D143" i="5"/>
  <c r="D156" i="5"/>
  <c r="D161" i="5"/>
  <c r="D128" i="5"/>
  <c r="D149" i="5"/>
  <c r="D144" i="5"/>
  <c r="D153" i="5"/>
  <c r="D165" i="5"/>
  <c r="D132" i="5"/>
  <c r="D150" i="5"/>
  <c r="D135" i="5"/>
  <c r="D155" i="5"/>
  <c r="D140" i="5"/>
  <c r="D134" i="5"/>
  <c r="D166" i="5"/>
  <c r="D157" i="5"/>
  <c r="D145" i="5"/>
  <c r="D130" i="5"/>
  <c r="D127" i="5"/>
  <c r="D133" i="5"/>
  <c r="D171" i="5"/>
  <c r="D173" i="5"/>
  <c r="D162" i="5"/>
  <c r="D169" i="5"/>
  <c r="D159" i="5"/>
  <c r="D170" i="5"/>
  <c r="D14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DANSEREAU ANDRE</author>
    <author>Dansereau, André</author>
  </authors>
  <commentList>
    <comment ref="B5" authorId="0" shapeId="0" xr:uid="{00000000-0006-0000-0000-000001000000}">
      <text>
        <r>
          <rPr>
            <b/>
            <sz val="9"/>
            <color indexed="10"/>
            <rFont val="Tahoma"/>
            <family val="2"/>
          </rPr>
          <t>Responsable</t>
        </r>
        <r>
          <rPr>
            <sz val="9"/>
            <color indexed="10"/>
            <rFont val="Tahoma"/>
            <family val="2"/>
          </rPr>
          <t xml:space="preserve">
Personne en charge de compléter ou faire compléter l'outil d'analyse.</t>
        </r>
      </text>
    </comment>
    <comment ref="E42" authorId="1" shapeId="0" xr:uid="{EEBBD309-1A8E-4793-9FCA-6E331CFD702B}">
      <text>
        <r>
          <rPr>
            <b/>
            <sz val="11"/>
            <color indexed="81"/>
            <rFont val="Tahoma"/>
            <family val="2"/>
          </rPr>
          <t>Utilisez une virgule.</t>
        </r>
      </text>
    </comment>
    <comment ref="C53" authorId="0" shapeId="0" xr:uid="{00000000-0006-0000-0000-000002000000}">
      <text>
        <r>
          <rPr>
            <b/>
            <sz val="9"/>
            <color indexed="10"/>
            <rFont val="Tahoma"/>
            <family val="2"/>
          </rPr>
          <t>Emprunt</t>
        </r>
        <r>
          <rPr>
            <sz val="9"/>
            <color indexed="10"/>
            <rFont val="Tahoma"/>
            <family val="2"/>
          </rPr>
          <t xml:space="preserve">
Dans l'éventualité où le projet ne nécessite pas d'emprunt, il est IMPORTANT de poursuivre l'exercice et de prendre en considération toutes les dépenses (dont la réserve de remplacement) ainsi que les revenus et ce, afin d'assurer la viabilité à long terme du bâtiment.</t>
        </r>
      </text>
    </comment>
    <comment ref="C56" authorId="0" shapeId="0" xr:uid="{00000000-0006-0000-0000-000003000000}">
      <text>
        <r>
          <rPr>
            <b/>
            <sz val="9"/>
            <color indexed="10"/>
            <rFont val="Tahoma"/>
            <family val="2"/>
          </rPr>
          <t>Assurance habitation</t>
        </r>
        <r>
          <rPr>
            <sz val="9"/>
            <color indexed="10"/>
            <rFont val="Tahoma"/>
            <family val="2"/>
          </rPr>
          <t xml:space="preserve">
Ces assurances ne comprennent pas la couverture pour les biens de l'occupant, ni de sa responsabilité civile, qui devrait normalement être à sa charge.</t>
        </r>
      </text>
    </comment>
    <comment ref="C57" authorId="0" shapeId="0" xr:uid="{00000000-0006-0000-0000-000004000000}">
      <text>
        <r>
          <rPr>
            <b/>
            <sz val="9"/>
            <color indexed="10"/>
            <rFont val="Tahoma"/>
            <family val="2"/>
          </rPr>
          <t>Entretien/Réparations mineures</t>
        </r>
        <r>
          <rPr>
            <sz val="9"/>
            <color indexed="10"/>
            <rFont val="Tahoma"/>
            <family val="2"/>
          </rPr>
          <t xml:space="preserve">
-Peinture.
-Plomberie mineure (ex.: fuite de robinet, élément chauffe-eau, etc.).
-Électricité mineure (ex.: prises, interrupteur, etc.)
-Réparations mineures (ex.: vitres, remplacement moustiquaire, serrures/pentures, etc.)
-Entretien échangeur d'air (maintenance, remplacement filtre, etc.).
-Remplacement des ampoules.
-Main-d'œuvre : si nécessaire pour effectuer les travaux cités en exemple.
-Autres.
Note:
L'estimation des coûts annuels varie entre 0,2 et 0,5% du coût total du bâtiment.</t>
        </r>
      </text>
    </comment>
    <comment ref="C59" authorId="0" shapeId="0" xr:uid="{00000000-0006-0000-0000-000005000000}">
      <text>
        <r>
          <rPr>
            <b/>
            <sz val="9"/>
            <color indexed="10"/>
            <rFont val="Tahoma"/>
            <family val="2"/>
          </rPr>
          <t>Réserve de remplacement (minimale)</t>
        </r>
        <r>
          <rPr>
            <sz val="9"/>
            <color indexed="10"/>
            <rFont val="Tahoma"/>
            <family val="2"/>
          </rPr>
          <t xml:space="preserve">
Basée sur les réparations importantes (toiture, portes &amp; fenêtres, revêtement, etc.) durant la période 0-25 ans dont le coût total est estimé minimalement 6% mais idéalement entre 12-20% de la valeur de l'habitation pour assurer une viabilité.</t>
        </r>
      </text>
    </comment>
    <comment ref="C60" authorId="0" shapeId="0" xr:uid="{00000000-0006-0000-0000-000006000000}">
      <text>
        <r>
          <rPr>
            <b/>
            <sz val="9"/>
            <color indexed="10"/>
            <rFont val="Tahoma"/>
            <family val="2"/>
          </rPr>
          <t>Services publics</t>
        </r>
        <r>
          <rPr>
            <sz val="9"/>
            <color indexed="10"/>
            <rFont val="Tahoma"/>
            <family val="2"/>
          </rPr>
          <t xml:space="preserve">
-Collecte des ordures.
-Collecte recyclage.
-Eau potable &amp; eaux usées.
-Déneigement des rues.
-Autres.
</t>
        </r>
        <r>
          <rPr>
            <u/>
            <sz val="9"/>
            <color indexed="10"/>
            <rFont val="Tahoma"/>
            <family val="2"/>
          </rPr>
          <t>Note</t>
        </r>
        <r>
          <rPr>
            <sz val="9"/>
            <color indexed="10"/>
            <rFont val="Tahoma"/>
            <family val="2"/>
          </rPr>
          <t>:
Ces dépenses ne devraient pas être à zéro. Une contribution communautaire minimale devrait apparaître pour supporter ces services.</t>
        </r>
      </text>
    </comment>
    <comment ref="C61" authorId="0" shapeId="0" xr:uid="{00000000-0006-0000-0000-000007000000}">
      <text>
        <r>
          <rPr>
            <b/>
            <sz val="9"/>
            <color indexed="10"/>
            <rFont val="Tahoma"/>
            <family val="2"/>
          </rPr>
          <t>Administration et gestion</t>
        </r>
        <r>
          <rPr>
            <sz val="9"/>
            <color indexed="10"/>
            <rFont val="Tahoma"/>
            <family val="2"/>
          </rPr>
          <t xml:space="preserve">
-Ressources humaines impliquées dans la gestion de l'habitation.
-Frais de gestion des baux.
-Frais système informatique de gestion du parc de logements (ex.: COGIWEB-SIGLS, autres).
-Suivi et collecte de loyer.
-Gestion des arrérages.
-Planification et gestion de l'entretien.
-Autres.
Note:
Ces dépenses ne devraient pas être à zéro. Une contribution communautaire minimale devrait apparaître pour supporter et assurer la gestion du parc de logements.</t>
        </r>
      </text>
    </comment>
    <comment ref="C72" authorId="0" shapeId="0" xr:uid="{00000000-0006-0000-0000-000008000000}">
      <text>
        <r>
          <rPr>
            <b/>
            <sz val="9"/>
            <color indexed="10"/>
            <rFont val="Tahoma"/>
            <family val="2"/>
          </rPr>
          <t>Loyer/Contribution de l'occupant</t>
        </r>
        <r>
          <rPr>
            <sz val="9"/>
            <color indexed="10"/>
            <rFont val="Tahoma"/>
            <family val="2"/>
          </rPr>
          <t xml:space="preserve">
La contribution de l'occupant doit être basée sur l'échelle de tarifs établie dans la politique d'habitation et/ou dans le régime de location de la communauté.</t>
        </r>
      </text>
    </comment>
    <comment ref="C73" authorId="0" shapeId="0" xr:uid="{00000000-0006-0000-0000-000009000000}">
      <text>
        <r>
          <rPr>
            <b/>
            <sz val="9"/>
            <color indexed="10"/>
            <rFont val="Tahoma"/>
            <family val="2"/>
          </rPr>
          <t>Prévision de taux de collecte</t>
        </r>
        <r>
          <rPr>
            <sz val="9"/>
            <color indexed="10"/>
            <rFont val="Tahoma"/>
            <family val="2"/>
          </rPr>
          <t xml:space="preserve">
Le pourcentage de collecte de loyer/contribution peut être établi en fonction des points de repères que vous avez des années précédentes pour l'ensemble du parc de logements.
</t>
        </r>
        <r>
          <rPr>
            <u/>
            <sz val="9"/>
            <color indexed="10"/>
            <rFont val="Tahoma"/>
            <family val="2"/>
          </rPr>
          <t xml:space="preserve">
Cette prévision permet d'établir</t>
        </r>
        <r>
          <rPr>
            <sz val="9"/>
            <color indexed="10"/>
            <rFont val="Tahoma"/>
            <family val="2"/>
          </rPr>
          <t>:
1) un taux qui réflète la réalité et d'anticiper les revenus de location réels qui seront perçus;
2) une stratégie pour combler le manque à gagner si la collecte de loyer n'est pas à 100% (ex.: en compensant avec l'ajout de revenus autres en 5c, si la situation le permet).</t>
        </r>
      </text>
    </comment>
    <comment ref="C74" authorId="0" shapeId="0" xr:uid="{00000000-0006-0000-0000-00000A000000}">
      <text>
        <r>
          <rPr>
            <b/>
            <sz val="9"/>
            <color indexed="10"/>
            <rFont val="Tahoma"/>
            <family val="2"/>
          </rPr>
          <t>Autres sources de revenu</t>
        </r>
        <r>
          <rPr>
            <sz val="9"/>
            <color indexed="10"/>
            <rFont val="Tahoma"/>
            <family val="2"/>
          </rPr>
          <t xml:space="preserve">
Dans l'éventualité où un revenu mensuel est destiné à combler le besoin financier du projet, il faut s'assurer que ce revenu sera investi sur ce projet et pour toute la durée du financement du projet indiquée en 3c et 3d.</t>
        </r>
      </text>
    </comment>
    <comment ref="H94" authorId="0" shapeId="0" xr:uid="{00000000-0006-0000-0000-00000B000000}">
      <text>
        <r>
          <rPr>
            <b/>
            <sz val="9"/>
            <color indexed="81"/>
            <rFont val="Tahoma"/>
            <family val="2"/>
          </rPr>
          <t>Par exemple:
Évolution de l'indice des prix à la consommation pour le logement locatif (Source: STATCAN):</t>
        </r>
        <r>
          <rPr>
            <sz val="9"/>
            <color indexed="81"/>
            <rFont val="Tahoma"/>
            <family val="2"/>
          </rPr>
          <t xml:space="preserve">
2023 = 6,6%
2022 = 5,3%
2021 = 2,3%
2020 = 1,0%
2019 = 2,8%
2018 = 0,9%
2017 = 0,7%
2016 = 0,8%
2015 = 0,9%
2014 = 1,0%
2013 = 1,1%
2012 = 1,3%
2011 = 1,2%
Moyenne des 13 dernières années = </t>
        </r>
        <r>
          <rPr>
            <b/>
            <sz val="9"/>
            <color indexed="81"/>
            <rFont val="Tahoma"/>
            <family val="2"/>
          </rPr>
          <t>2,0%</t>
        </r>
        <r>
          <rPr>
            <b/>
            <sz val="9"/>
            <color indexed="12"/>
            <rFont val="Tahoma"/>
            <family val="2"/>
          </rPr>
          <t xml:space="preserve">
https://www150.statcan.gc.ca/t1/tbl1/fr/tv.action?pid=1810000404&amp;pickMembers%5B0%5D=1.11&amp;cubeTimeFrame.startMonth=12&amp;cubeTimeFrame.startYear=2011&amp;referencePeriods=20111201%2C20111201</t>
        </r>
      </text>
    </comment>
  </commentList>
</comments>
</file>

<file path=xl/sharedStrings.xml><?xml version="1.0" encoding="utf-8"?>
<sst xmlns="http://schemas.openxmlformats.org/spreadsheetml/2006/main" count="248" uniqueCount="207">
  <si>
    <t>Revenus</t>
  </si>
  <si>
    <t>1.</t>
  </si>
  <si>
    <t>1a</t>
  </si>
  <si>
    <t>1b</t>
  </si>
  <si>
    <t>1c</t>
  </si>
  <si>
    <t>2a</t>
  </si>
  <si>
    <t>2b</t>
  </si>
  <si>
    <t>2c</t>
  </si>
  <si>
    <t>2.</t>
  </si>
  <si>
    <t>1d</t>
  </si>
  <si>
    <t>Durée du prêt (en mois)</t>
  </si>
  <si>
    <t>Montant du prêt</t>
  </si>
  <si>
    <t>Taux d'intérêt annuel</t>
  </si>
  <si>
    <t>Durée du prêt (en année)</t>
  </si>
  <si>
    <t>Taux d’intérêt mensuel</t>
  </si>
  <si>
    <t>3.</t>
  </si>
  <si>
    <t>3a</t>
  </si>
  <si>
    <t>3b</t>
  </si>
  <si>
    <t>3c</t>
  </si>
  <si>
    <t>3d</t>
  </si>
  <si>
    <t>3e</t>
  </si>
  <si>
    <t>3f</t>
  </si>
  <si>
    <t>3g</t>
  </si>
  <si>
    <t>Assistance financière (Contribution SAC/SCHL/autres)</t>
  </si>
  <si>
    <t>4.</t>
  </si>
  <si>
    <t>4a</t>
  </si>
  <si>
    <t>4b</t>
  </si>
  <si>
    <t>4c</t>
  </si>
  <si>
    <t>4d</t>
  </si>
  <si>
    <t>4e</t>
  </si>
  <si>
    <t>4f</t>
  </si>
  <si>
    <t>5.</t>
  </si>
  <si>
    <t>5a</t>
  </si>
  <si>
    <t>5b</t>
  </si>
  <si>
    <t>Mise de fonds de la Première Nation - budget de base</t>
  </si>
  <si>
    <t>Mise de fonds de la Première Nation - revenu autonome</t>
  </si>
  <si>
    <t>2e</t>
  </si>
  <si>
    <t>1e</t>
  </si>
  <si>
    <t>Coût de l'arpentage</t>
  </si>
  <si>
    <t>6.</t>
  </si>
  <si>
    <t>Assurance habitation</t>
  </si>
  <si>
    <t>Jumelé/Duplex</t>
  </si>
  <si>
    <t>unité 1</t>
  </si>
  <si>
    <t>unité 2</t>
  </si>
  <si>
    <t>unité 3</t>
  </si>
  <si>
    <t>unité 4</t>
  </si>
  <si>
    <t>unité 5</t>
  </si>
  <si>
    <t>unité 6</t>
  </si>
  <si>
    <t>1f</t>
  </si>
  <si>
    <t>Mini-maison</t>
  </si>
  <si>
    <t>Prévision de taux de collecte (%)</t>
  </si>
  <si>
    <r>
      <t xml:space="preserve">Autres coûts </t>
    </r>
    <r>
      <rPr>
        <sz val="10"/>
        <color theme="1"/>
        <rFont val="Calibri"/>
        <family val="2"/>
        <scheme val="minor"/>
      </rPr>
      <t>(indiquer les détails dans la case ci-dessous)</t>
    </r>
  </si>
  <si>
    <t>Bâtiment</t>
  </si>
  <si>
    <t xml:space="preserve">s-total mensuel </t>
  </si>
  <si>
    <t xml:space="preserve">s-total annuel </t>
  </si>
  <si>
    <t>s-total annuel</t>
  </si>
  <si>
    <t>s-total mensuel</t>
  </si>
  <si>
    <t>Notes</t>
  </si>
  <si>
    <t>5c</t>
  </si>
  <si>
    <t>4g</t>
  </si>
  <si>
    <r>
      <t xml:space="preserve">Autres dépenses </t>
    </r>
    <r>
      <rPr>
        <sz val="10"/>
        <color theme="1"/>
        <rFont val="Calibri"/>
        <family val="2"/>
        <scheme val="minor"/>
      </rPr>
      <t>(indiquer les détails dans la case ci-dessous)</t>
    </r>
  </si>
  <si>
    <r>
      <t xml:space="preserve">Autres sources de revenus </t>
    </r>
    <r>
      <rPr>
        <sz val="10"/>
        <color theme="1"/>
        <rFont val="Calibri"/>
        <family val="2"/>
        <scheme val="minor"/>
      </rPr>
      <t>(indiquer les détails dans la case ci-dessous)</t>
    </r>
  </si>
  <si>
    <t>Coût du projet</t>
  </si>
  <si>
    <t>Besoin de financement du projet</t>
  </si>
  <si>
    <t>Contributions</t>
  </si>
  <si>
    <t>Coût-total</t>
  </si>
  <si>
    <t>Contributions-total</t>
  </si>
  <si>
    <t>Modalités de remboursement du prêt</t>
  </si>
  <si>
    <t>Paiement du prêt</t>
  </si>
  <si>
    <t>Paiement total annuel</t>
  </si>
  <si>
    <t>Paiement mensuel</t>
  </si>
  <si>
    <t xml:space="preserve">PARTIE 2 - Prévision budget: analyse de la viabilité du projet </t>
  </si>
  <si>
    <t>PARTIE 1 - Détails du projet de construction «Coûts et financements»</t>
  </si>
  <si>
    <t>Capital et intérêt pour le bâtiment (Service de la dette)</t>
  </si>
  <si>
    <t>Chauffage/électricité (si applicables)</t>
  </si>
  <si>
    <t>4h</t>
  </si>
  <si>
    <t>- Dépenses</t>
  </si>
  <si>
    <t>Entretien/Réparations mineures             [entre 0,2 et 0,5%]</t>
  </si>
  <si>
    <t>Bilan annuel</t>
  </si>
  <si>
    <t>Bilan mensuel</t>
  </si>
  <si>
    <t xml:space="preserve">PARTIE 3 - Bilan de l'analyse de la viabilité du projet </t>
  </si>
  <si>
    <t>Bilan</t>
  </si>
  <si>
    <t>DÉMARCHE</t>
  </si>
  <si>
    <t>Coût de construction du bâtiment selon les plans
(estimé de classe D minimalement)</t>
  </si>
  <si>
    <t>Loyer/contribution mensuel de l'occupant
(Réf. Politique d'habitation).</t>
  </si>
  <si>
    <t>Commentaires dans l'outils</t>
  </si>
  <si>
    <t>Section</t>
  </si>
  <si>
    <t>Titre du projet</t>
  </si>
  <si>
    <t>ans</t>
  </si>
  <si>
    <t>SURVOL DE L'IMPACT FINANCIER D'UN DÉFICIT</t>
  </si>
  <si>
    <t>-Pour amorcer l'outil, vous devez répondre en premier à la question «1a» en sélectionnant le choix du bâtiment de votre projet.
-Par la suite, veuillez compléter les cases vides (blanches) suivantes.
-Vous pouvez utiliser les sections «Notes» pour vos justifications, références ou toutes autres informations pertinentes appuyant vos données et calculs.</t>
  </si>
  <si>
    <t>Triplex</t>
  </si>
  <si>
    <t>quadruplex</t>
  </si>
  <si>
    <t>5plex</t>
  </si>
  <si>
    <t>6plex</t>
  </si>
  <si>
    <t>2d</t>
  </si>
  <si>
    <t>2f</t>
  </si>
  <si>
    <t>1g</t>
  </si>
  <si>
    <r>
      <t xml:space="preserve">Besoin total de financement [= 1g </t>
    </r>
    <r>
      <rPr>
        <b/>
        <sz val="10"/>
        <color theme="1"/>
        <rFont val="Calibri"/>
        <family val="2"/>
        <scheme val="minor"/>
      </rPr>
      <t>moins</t>
    </r>
    <r>
      <rPr>
        <b/>
        <sz val="12"/>
        <color theme="1"/>
        <rFont val="Calibri"/>
        <family val="2"/>
        <scheme val="minor"/>
      </rPr>
      <t xml:space="preserve"> 2e]</t>
    </r>
  </si>
  <si>
    <t>4i</t>
  </si>
  <si>
    <t>5d</t>
  </si>
  <si>
    <t>4j</t>
  </si>
  <si>
    <t>Capital et intérêt par unité / bâtiment</t>
  </si>
  <si>
    <t>RAPPEL Durée du prêt (3c) =</t>
  </si>
  <si>
    <t>Administration et gestion          [2 à 7% du revenu total en 5d]</t>
  </si>
  <si>
    <t>ZONE DE CALCULS AUTOMATISÉS</t>
  </si>
  <si>
    <t>Coût pour installation de systèmes individuels d'eau potable et/ou d'eaux usées - Unités non raccordées aux réseaux publics (si applicable)</t>
  </si>
  <si>
    <t>Dernière mise à jour</t>
  </si>
  <si>
    <t>Services publics offerts par la communauté</t>
  </si>
  <si>
    <t>Dépenses d'exploitation - Prévues [par année]</t>
  </si>
  <si>
    <t>Organisation No</t>
  </si>
  <si>
    <t>Organisation</t>
  </si>
  <si>
    <t>50</t>
  </si>
  <si>
    <t>0050 - Nation Huronne Wendat</t>
  </si>
  <si>
    <t>51</t>
  </si>
  <si>
    <t>0051 - Listuguj Mi'gmaq Government</t>
  </si>
  <si>
    <t>0052 - Micmacs of Gesgapegiag</t>
  </si>
  <si>
    <t>53</t>
  </si>
  <si>
    <t>0053 - La Nation Micmac de Gespeg</t>
  </si>
  <si>
    <t>55</t>
  </si>
  <si>
    <t>0055 - Conseil de la Première Nation Abitibiwinni</t>
  </si>
  <si>
    <t>62</t>
  </si>
  <si>
    <t>0062 - Communauté anicinape de Kitcisakik</t>
  </si>
  <si>
    <t>63</t>
  </si>
  <si>
    <t>0063 - Nation Anishnabe du Lac Simon</t>
  </si>
  <si>
    <t>64</t>
  </si>
  <si>
    <t>0064 - Timiskaming First Nation</t>
  </si>
  <si>
    <t>65</t>
  </si>
  <si>
    <t>0065 - Kebaowek First Nation</t>
  </si>
  <si>
    <t>67</t>
  </si>
  <si>
    <t>0067 - Long Point First Nation</t>
  </si>
  <si>
    <t>69</t>
  </si>
  <si>
    <t>0069 - Mohawks of Kanesatake</t>
  </si>
  <si>
    <t>70</t>
  </si>
  <si>
    <t>0070 - Mohawks of Kahnawá:ke</t>
  </si>
  <si>
    <t>71</t>
  </si>
  <si>
    <t>0071 - Première Nation des Abénakis de Wôlinak</t>
  </si>
  <si>
    <t>72</t>
  </si>
  <si>
    <t>0072 - Odanak</t>
  </si>
  <si>
    <t>73</t>
  </si>
  <si>
    <t>0073 - Kitigan Zibi Anishinabeg</t>
  </si>
  <si>
    <t>0074 - Algonquins of Barriere Lake</t>
  </si>
  <si>
    <t>76</t>
  </si>
  <si>
    <t>0076 - Première Nation des Pekuakamiulnuatsh</t>
  </si>
  <si>
    <t>77</t>
  </si>
  <si>
    <t>0077 - Conseil des Atikamekw de Wemotaci</t>
  </si>
  <si>
    <t>78</t>
  </si>
  <si>
    <t>0078 - Les Atikamekw de Manawan</t>
  </si>
  <si>
    <t>79</t>
  </si>
  <si>
    <t>0079 - Atikamekw d'Opitciwan</t>
  </si>
  <si>
    <t>80</t>
  </si>
  <si>
    <t>0080 - Innu Takuaikan Uashat Mak Mani-Utenam</t>
  </si>
  <si>
    <t>82</t>
  </si>
  <si>
    <t>0082 - Les Innus de Ekuanitshit</t>
  </si>
  <si>
    <t>83</t>
  </si>
  <si>
    <t>0083 - Première Nation des Innus de Nutashkuan</t>
  </si>
  <si>
    <t>84</t>
  </si>
  <si>
    <t>0084 - Montagnais de Unamen Shipu</t>
  </si>
  <si>
    <t>85</t>
  </si>
  <si>
    <t>0085 - Bande des Innus de Pessamit</t>
  </si>
  <si>
    <t>86</t>
  </si>
  <si>
    <t>0086 - Innue Essipit</t>
  </si>
  <si>
    <t>87</t>
  </si>
  <si>
    <t>0087 - La Nation Innu Matimekush-Lac John</t>
  </si>
  <si>
    <t>88</t>
  </si>
  <si>
    <t>0088 - Montagnais de Pakua Shipi</t>
  </si>
  <si>
    <r>
      <t xml:space="preserve">Autres contributions </t>
    </r>
    <r>
      <rPr>
        <sz val="10"/>
        <color theme="1"/>
        <rFont val="Calibri"/>
        <family val="2"/>
        <scheme val="minor"/>
      </rPr>
      <t>(indiquer les détails dans la case ci-dessous)</t>
    </r>
  </si>
  <si>
    <t>Évolution du déficit
(si applicable)</t>
  </si>
  <si>
    <t>Année(s) de déficit</t>
  </si>
  <si>
    <t>*L'estimé peut tenir compte:
-de l'indexation annuelle (à être déterminée);
Toutefois, l'estimé ne tient pas compte:
-des frais et coûts associés aux emprunts (intérêts) pour combler ce déficit.</t>
  </si>
  <si>
    <r>
      <t xml:space="preserve">Autres sources de revenus </t>
    </r>
    <r>
      <rPr>
        <b/>
        <sz val="10"/>
        <color theme="1"/>
        <rFont val="Calibri"/>
        <family val="2"/>
        <scheme val="minor"/>
      </rPr>
      <t>(indiquer les détails dans la case ci-dessous)</t>
    </r>
  </si>
  <si>
    <t>Coût de mise à jour ou de production de plans de construction et de spécifications.
(conforme au Code national du bâtiment)</t>
  </si>
  <si>
    <t>Administration et gestion</t>
  </si>
  <si>
    <t>Taux d'indexation</t>
  </si>
  <si>
    <t>Autre</t>
  </si>
  <si>
    <r>
      <t xml:space="preserve">Estimé* du déficit sur une période de
</t>
    </r>
    <r>
      <rPr>
        <b/>
        <i/>
        <sz val="12"/>
        <color rgb="FF0000CC"/>
        <rFont val="Calibri"/>
        <family val="2"/>
        <scheme val="minor"/>
      </rPr>
      <t xml:space="preserve">(le nombre d'années doit être égal ou supérieur à la durée du prêt </t>
    </r>
    <r>
      <rPr>
        <b/>
        <i/>
        <u/>
        <sz val="12"/>
        <color rgb="FF0000CC"/>
        <rFont val="Calibri"/>
        <family val="2"/>
        <scheme val="minor"/>
      </rPr>
      <t>ET</t>
    </r>
    <r>
      <rPr>
        <b/>
        <i/>
        <sz val="12"/>
        <color rgb="FF0000CC"/>
        <rFont val="Calibri"/>
        <family val="2"/>
        <scheme val="minor"/>
      </rPr>
      <t xml:space="preserve"> maximum 50 ans)</t>
    </r>
    <r>
      <rPr>
        <b/>
        <i/>
        <sz val="14"/>
        <color theme="1"/>
        <rFont val="Calibri"/>
        <family val="2"/>
        <scheme val="minor"/>
      </rPr>
      <t xml:space="preserve"> </t>
    </r>
  </si>
  <si>
    <t>Autre (spécifier):</t>
  </si>
  <si>
    <t>Adresse courriel</t>
  </si>
  <si>
    <t>Téléphone</t>
  </si>
  <si>
    <r>
      <t xml:space="preserve">Nom du demandeur
</t>
    </r>
    <r>
      <rPr>
        <b/>
        <sz val="12"/>
        <color theme="1"/>
        <rFont val="Calibri"/>
        <family val="2"/>
        <scheme val="minor"/>
      </rPr>
      <t>[</t>
    </r>
    <r>
      <rPr>
        <b/>
        <sz val="12"/>
        <color rgb="FF0000CC"/>
        <rFont val="Calibri"/>
        <family val="2"/>
        <scheme val="minor"/>
      </rPr>
      <t>Cliquez dans la boîte et sélectionnez le nom dans la liste</t>
    </r>
    <r>
      <rPr>
        <b/>
        <sz val="12"/>
        <color theme="1"/>
        <rFont val="Calibri"/>
        <family val="2"/>
        <scheme val="minor"/>
      </rPr>
      <t>]</t>
    </r>
  </si>
  <si>
    <t>Nom du responsable du projet</t>
  </si>
  <si>
    <t>Entretien/Réparations mineures        [entre 0,2 et 0,5% de 1b]</t>
  </si>
  <si>
    <t>8plex</t>
  </si>
  <si>
    <t>7plex</t>
  </si>
  <si>
    <t>Faire un choix</t>
  </si>
  <si>
    <t>unité 7</t>
  </si>
  <si>
    <t>unité 8</t>
  </si>
  <si>
    <r>
      <t xml:space="preserve">Taux d'indexation
</t>
    </r>
    <r>
      <rPr>
        <b/>
        <i/>
        <sz val="12"/>
        <color theme="1"/>
        <rFont val="Calibri"/>
        <family val="2"/>
        <scheme val="minor"/>
      </rPr>
      <t>[</t>
    </r>
    <r>
      <rPr>
        <b/>
        <i/>
        <sz val="12"/>
        <color rgb="FF0000CC"/>
        <rFont val="Calibri"/>
        <family val="2"/>
        <scheme val="minor"/>
      </rPr>
      <t>Indiquez un autre taux
si désiré</t>
    </r>
    <r>
      <rPr>
        <b/>
        <i/>
        <sz val="12"/>
        <color theme="1"/>
        <rFont val="Calibri"/>
        <family val="2"/>
        <scheme val="minor"/>
      </rPr>
      <t>]</t>
    </r>
  </si>
  <si>
    <t>(Faire un choix)</t>
  </si>
  <si>
    <t>Réserve de remplacement
[minimalement 6% idéalement entre 12 et 20% de 1b]</t>
  </si>
  <si>
    <t xml:space="preserve">Réserve de remplacement (minimale)
Basée sur les réparations importantes (toiture, portes &amp; fenêtres, revêtement, etc.) durant la période 0-25 ans dont le coût total est estimé minimalement 6% mais idéalement entre 12-20% de la valeur de l'habitation pour assurer une viabilité.
</t>
  </si>
  <si>
    <r>
      <rPr>
        <b/>
        <sz val="11"/>
        <color theme="1"/>
        <rFont val="Calibri"/>
        <family val="2"/>
        <scheme val="minor"/>
      </rPr>
      <t>Services publics</t>
    </r>
    <r>
      <rPr>
        <sz val="11"/>
        <color theme="1"/>
        <rFont val="Calibri"/>
        <family val="2"/>
        <scheme val="minor"/>
      </rPr>
      <t xml:space="preserve">
-Collecte des ordures.
-Collecte recyclage.
-Eau potable &amp; eaux usées.
-Déneigement des rues.
-Autres.
</t>
    </r>
    <r>
      <rPr>
        <u/>
        <sz val="11"/>
        <color theme="1"/>
        <rFont val="Calibri"/>
        <family val="2"/>
        <scheme val="minor"/>
      </rPr>
      <t>Note</t>
    </r>
    <r>
      <rPr>
        <sz val="11"/>
        <color theme="1"/>
        <rFont val="Calibri"/>
        <family val="2"/>
        <scheme val="minor"/>
      </rPr>
      <t xml:space="preserve">:
Ces dépenses ne devraient pas être à zéro. Une contribution communautaire minimale devrait apparaître pour supporter ces services.
</t>
    </r>
  </si>
  <si>
    <r>
      <rPr>
        <b/>
        <sz val="11"/>
        <color theme="1"/>
        <rFont val="Calibri"/>
        <family val="2"/>
        <scheme val="minor"/>
      </rPr>
      <t>Emprunt</t>
    </r>
    <r>
      <rPr>
        <sz val="11"/>
        <color theme="1"/>
        <rFont val="Calibri"/>
        <family val="2"/>
        <scheme val="minor"/>
      </rPr>
      <t xml:space="preserve">
Dans l'éventualité où le projet ne nécessite pas d'emprunt, il est IMPORTANT de poursuivre l'exercice et de prendre en considération toutes les dépenses (dont la réserve de remplacement) ainsi que les revenus et ce, afin d'assurer la viabilité à long terme du bâtiment.
</t>
    </r>
  </si>
  <si>
    <r>
      <rPr>
        <b/>
        <sz val="11"/>
        <color theme="1"/>
        <rFont val="Calibri"/>
        <family val="2"/>
        <scheme val="minor"/>
      </rPr>
      <t>Assurance habitation</t>
    </r>
    <r>
      <rPr>
        <sz val="11"/>
        <color theme="1"/>
        <rFont val="Calibri"/>
        <family val="2"/>
        <scheme val="minor"/>
      </rPr>
      <t xml:space="preserve">
Ces assurances ne comprennent pas la couverture pour les biens de l'occupant, ni de sa responsabilité civile, qui devrait normalement être à sa charge.
</t>
    </r>
  </si>
  <si>
    <r>
      <rPr>
        <b/>
        <sz val="11"/>
        <color theme="1"/>
        <rFont val="Calibri"/>
        <family val="2"/>
        <scheme val="minor"/>
      </rPr>
      <t>Entretien/Réparations mineures</t>
    </r>
    <r>
      <rPr>
        <sz val="11"/>
        <color theme="1"/>
        <rFont val="Calibri"/>
        <family val="2"/>
        <scheme val="minor"/>
      </rPr>
      <t xml:space="preserve">
-Peinture.
-Plomberie mineure (ex.: fuite de robinet, élément chauffe-eau, etc.).
-Électricité mineure (ex.: prises, interrupteur, etc.)
-Réparations mineures (ex.: vitres, remplacement moustiquaire, serrures/pentures, etc.)
-Entretien échangeur d'air (maintenance, remplacement filtre, etc.).
-Remplacement des ampoules.
-Main-d'œuvre : si nécessaire pour effectuer les travaux cités en exemple.
-Autres.
</t>
    </r>
    <r>
      <rPr>
        <u/>
        <sz val="11"/>
        <color theme="1"/>
        <rFont val="Calibri"/>
        <family val="2"/>
        <scheme val="minor"/>
      </rPr>
      <t>Note</t>
    </r>
    <r>
      <rPr>
        <sz val="11"/>
        <color theme="1"/>
        <rFont val="Calibri"/>
        <family val="2"/>
        <scheme val="minor"/>
      </rPr>
      <t xml:space="preserve">:
L'estimation des coûts annuels varie entre 0,2 et 0,5% du coût total du bâtiment.
</t>
    </r>
  </si>
  <si>
    <r>
      <rPr>
        <b/>
        <sz val="11"/>
        <color theme="1"/>
        <rFont val="Calibri"/>
        <family val="2"/>
        <scheme val="minor"/>
      </rPr>
      <t xml:space="preserve">Administration et gestion
</t>
    </r>
    <r>
      <rPr>
        <sz val="11"/>
        <color theme="1"/>
        <rFont val="Calibri"/>
        <family val="2"/>
        <scheme val="minor"/>
      </rPr>
      <t xml:space="preserve">-Ressources humaines impliquées dans la gestion de l'habitation.
-Frais de gestion des baux.
-Frais système informatique de gestion du parc de logements (ex.: COGIWEB-SIGLS, autres).
-Suivi et collecte de loyer.
-Gestion des arrérages.
-Planification et gestion de l'entretien.
-Autres.
</t>
    </r>
    <r>
      <rPr>
        <u/>
        <sz val="11"/>
        <color theme="1"/>
        <rFont val="Calibri"/>
        <family val="2"/>
        <scheme val="minor"/>
      </rPr>
      <t>Note</t>
    </r>
    <r>
      <rPr>
        <sz val="11"/>
        <color theme="1"/>
        <rFont val="Calibri"/>
        <family val="2"/>
        <scheme val="minor"/>
      </rPr>
      <t xml:space="preserve">:
Ces dépenses ne devraient pas être à zéro. Une contribution communautaire minimale devrait apparaître pour supporter et assurer la gestion du parc de logements.
</t>
    </r>
  </si>
  <si>
    <r>
      <rPr>
        <b/>
        <sz val="11"/>
        <color theme="1"/>
        <rFont val="Calibri"/>
        <family val="2"/>
        <scheme val="minor"/>
      </rPr>
      <t>Loyer/Contribution de l'occupant</t>
    </r>
    <r>
      <rPr>
        <sz val="11"/>
        <color theme="1"/>
        <rFont val="Calibri"/>
        <family val="2"/>
        <scheme val="minor"/>
      </rPr>
      <t xml:space="preserve">
La contribution de l'occupant doit être basée sur l'échelle de tarifs établie dans la politique d'habitation et/ou dans le régime de location de la communauté.
</t>
    </r>
  </si>
  <si>
    <r>
      <rPr>
        <b/>
        <sz val="11"/>
        <color theme="1"/>
        <rFont val="Calibri"/>
        <family val="2"/>
        <scheme val="minor"/>
      </rPr>
      <t>Prévision de taux de collecte</t>
    </r>
    <r>
      <rPr>
        <sz val="11"/>
        <color theme="1"/>
        <rFont val="Calibri"/>
        <family val="2"/>
        <scheme val="minor"/>
      </rPr>
      <t xml:space="preserve">
Le pourcentage de collecte de loyer/contribution peut être établi en fonction des points de repères que vous avez des années précédentes pour l'ensemble du parc de logements.
</t>
    </r>
    <r>
      <rPr>
        <u/>
        <sz val="11"/>
        <color theme="1"/>
        <rFont val="Calibri"/>
        <family val="2"/>
        <scheme val="minor"/>
      </rPr>
      <t>Cette prévision permet d'établir</t>
    </r>
    <r>
      <rPr>
        <sz val="11"/>
        <color theme="1"/>
        <rFont val="Calibri"/>
        <family val="2"/>
        <scheme val="minor"/>
      </rPr>
      <t xml:space="preserve">:
1) un taux qui réflète la réalité et d'anticiper les revenus de location réels qui seront perçus;
2) une stratégie pour combler le manque à gagner si la collecte de loyer n'est pas à 100% (ex.: en compensant avec l'ajout de revenus autres en 5c, si la situation le permet).
</t>
    </r>
  </si>
  <si>
    <r>
      <rPr>
        <b/>
        <sz val="11"/>
        <color theme="1"/>
        <rFont val="Calibri"/>
        <family val="2"/>
        <scheme val="minor"/>
      </rPr>
      <t>Autres sources de revenu</t>
    </r>
    <r>
      <rPr>
        <sz val="11"/>
        <color theme="1"/>
        <rFont val="Calibri"/>
        <family val="2"/>
        <scheme val="minor"/>
      </rPr>
      <t xml:space="preserve">
Dans l'éventualité où un revenu mensuel est destiné à combler le besoin financier du projet, il faut s'assurer que ce revenu sera investi sur ce projet et pour toute la durée du financement du projet indiquée en 3c et 3d.
</t>
    </r>
  </si>
  <si>
    <r>
      <rPr>
        <b/>
        <sz val="11"/>
        <color theme="1"/>
        <rFont val="Calibri"/>
        <family val="2"/>
        <scheme val="minor"/>
      </rPr>
      <t>Évolution de l'indice des prix à la consommation pour le logement locatif (Source: STATCAN):</t>
    </r>
    <r>
      <rPr>
        <sz val="11"/>
        <color theme="1"/>
        <rFont val="Calibri"/>
        <family val="2"/>
        <scheme val="minor"/>
      </rPr>
      <t xml:space="preserve">
2023 = 6,6%
2022 = 5,3%
2021 = 2,3%
2020 = 1,0%
2019 = 2,8%
2018 = 0,9%
2017 = 0,7%
2016 = 0,8%
2015 = 0,9%
2014 = 1,0%
2013 = 1,1%
2012 = 1,3%
2011 = 1,2%
Moyenne des 13 dernières années = 2,0%
</t>
    </r>
  </si>
  <si>
    <r>
      <t>Choix du type de bâtiment [</t>
    </r>
    <r>
      <rPr>
        <b/>
        <sz val="12"/>
        <color rgb="FF0000CC"/>
        <rFont val="Calibri"/>
        <family val="2"/>
        <scheme val="minor"/>
      </rPr>
      <t>inscrire</t>
    </r>
    <r>
      <rPr>
        <b/>
        <sz val="11"/>
        <color rgb="FF0000CC"/>
        <rFont val="Calibri"/>
        <family val="2"/>
        <scheme val="minor"/>
      </rPr>
      <t xml:space="preserve"> «X» dans la case appropriée</t>
    </r>
    <r>
      <rPr>
        <sz val="11"/>
        <rFont val="Calibri"/>
        <family val="2"/>
        <scheme val="minor"/>
      </rPr>
      <t>]</t>
    </r>
  </si>
  <si>
    <t>Menu déroulant</t>
  </si>
  <si>
    <t>X</t>
  </si>
  <si>
    <t>Outil d'analyse de la viabilité financière de projet 
Construction de logements locatifs densifiés (Version 3. 2024-2027)</t>
  </si>
  <si>
    <r>
      <rPr>
        <b/>
        <u/>
        <sz val="12"/>
        <rFont val="Calibri"/>
        <family val="2"/>
        <scheme val="minor"/>
      </rPr>
      <t>IMPORTANT</t>
    </r>
    <r>
      <rPr>
        <sz val="12"/>
        <rFont val="Calibri"/>
        <family val="2"/>
        <scheme val="minor"/>
      </rPr>
      <t xml:space="preserve">
Cet outil a pour objectif de vous permettre d'évaluer facilement et rapidement la viabilité financière d'un projet de construction d'unité(s) de logement densifiée(s). Il ne remplace en aucun temps une évaluation complète et plus détaillée de la viabilité à court, moyen et long terme du projet mais vous donnera un aperçu général à savoir si le projet est viable (rentable) ou déficitaire.
Il vous permettra ainsi d'ajuster vos stratégies afin que puisse se réaliser le projet tout en demeurant dans les limites des capacités financières de la communauté à gérer son parc de logements. L'outil comporte trois parties :
   1) La première partie sert a </t>
    </r>
    <r>
      <rPr>
        <b/>
        <sz val="12"/>
        <rFont val="Calibri"/>
        <family val="2"/>
        <scheme val="minor"/>
      </rPr>
      <t>déterminer le coût total du projet et à identifier les sources de financement.</t>
    </r>
    <r>
      <rPr>
        <sz val="12"/>
        <rFont val="Calibri"/>
        <family val="2"/>
        <scheme val="minor"/>
      </rPr>
      <t xml:space="preserve">
   2) La seconde partie consiste à </t>
    </r>
    <r>
      <rPr>
        <b/>
        <sz val="12"/>
        <rFont val="Calibri"/>
        <family val="2"/>
        <scheme val="minor"/>
      </rPr>
      <t>estimer les revenus ainsi que les dépenses d'exploitation requis afin d'assurer la pérennité du bâtiment dans le temps</t>
    </r>
    <r>
      <rPr>
        <sz val="12"/>
        <rFont val="Calibri"/>
        <family val="2"/>
        <scheme val="minor"/>
      </rPr>
      <t xml:space="preserve">.
   3) Enfin, la troisième et dernière partie permet d'avoir </t>
    </r>
    <r>
      <rPr>
        <b/>
        <sz val="12"/>
        <rFont val="Calibri"/>
        <family val="2"/>
        <scheme val="minor"/>
      </rPr>
      <t>un aperçu de la viablité (rentabilité) ou non du projet</t>
    </r>
    <r>
      <rPr>
        <sz val="12"/>
        <rFont val="Calibri"/>
        <family val="2"/>
        <scheme val="minor"/>
      </rPr>
      <t xml:space="preserve">. En d'autres mots, déterminer si les revenus seront suffisants afin
       de couvrir les dépenses et rembourser le prêt (si applicable).
</t>
    </r>
    <r>
      <rPr>
        <b/>
        <u/>
        <sz val="12"/>
        <rFont val="Calibri"/>
        <family val="2"/>
        <scheme val="minor"/>
      </rPr>
      <t>À NOTER</t>
    </r>
    <r>
      <rPr>
        <sz val="12"/>
        <rFont val="Calibri"/>
        <family val="2"/>
        <scheme val="minor"/>
      </rPr>
      <t xml:space="preserve"> que l'outil a été développé pour un bâtiment comportant un maximum de 8 unités de logement (p. ex., un 8plex).
</t>
    </r>
  </si>
  <si>
    <t>[xx,xx]</t>
  </si>
  <si>
    <t>Dernière mise à jour de l'outil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</si>
</sst>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_ ;_ * \(#,##0.00\)_ ;_ * &quot;-&quot;??_)_ ;_ @_ "/>
    <numFmt numFmtId="164" formatCode="#,##0\ &quot;$&quot;"/>
    <numFmt numFmtId="165" formatCode="0.0%"/>
  </numFmts>
  <fonts count="55" x14ac:knownFonts="1">
    <font>
      <sz val="11"/>
      <color theme="1"/>
      <name val="Calibri"/>
      <family val="2"/>
      <scheme val="minor"/>
    </font>
    <font>
      <sz val="11"/>
      <color theme="1"/>
      <name val="Calibri"/>
      <family val="2"/>
      <scheme val="minor"/>
    </font>
    <font>
      <sz val="9"/>
      <color theme="1"/>
      <name val="Segoe UI Semilight"/>
      <family val="2"/>
    </font>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sz val="16"/>
      <color theme="1"/>
      <name val="Calibri"/>
      <family val="2"/>
      <scheme val="minor"/>
    </font>
    <font>
      <i/>
      <sz val="14"/>
      <color theme="1"/>
      <name val="Calibri"/>
      <family val="2"/>
      <scheme val="minor"/>
    </font>
    <font>
      <i/>
      <sz val="14"/>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name val="Calibri"/>
      <family val="2"/>
      <scheme val="minor"/>
    </font>
    <font>
      <sz val="5"/>
      <name val="Calibri"/>
      <family val="2"/>
      <scheme val="minor"/>
    </font>
    <font>
      <b/>
      <i/>
      <sz val="14"/>
      <color theme="1"/>
      <name val="Calibri"/>
      <family val="2"/>
      <scheme val="minor"/>
    </font>
    <font>
      <i/>
      <sz val="18"/>
      <color theme="1"/>
      <name val="Calibri"/>
      <family val="2"/>
      <scheme val="minor"/>
    </font>
    <font>
      <b/>
      <i/>
      <sz val="18"/>
      <color theme="1"/>
      <name val="Calibri"/>
      <family val="2"/>
      <scheme val="minor"/>
    </font>
    <font>
      <b/>
      <sz val="20"/>
      <color rgb="FFFF0000"/>
      <name val="Calibri"/>
      <family val="2"/>
      <scheme val="minor"/>
    </font>
    <font>
      <b/>
      <sz val="16"/>
      <color theme="0"/>
      <name val="Calibri"/>
      <family val="2"/>
      <scheme val="minor"/>
    </font>
    <font>
      <b/>
      <u/>
      <sz val="12"/>
      <name val="Calibri"/>
      <family val="2"/>
      <scheme val="minor"/>
    </font>
    <font>
      <b/>
      <sz val="14"/>
      <name val="Calibri"/>
      <family val="2"/>
      <scheme val="minor"/>
    </font>
    <font>
      <b/>
      <sz val="11"/>
      <color rgb="FF0000CC"/>
      <name val="Calibri"/>
      <family val="2"/>
      <scheme val="minor"/>
    </font>
    <font>
      <sz val="11"/>
      <name val="Calibri"/>
      <family val="2"/>
      <scheme val="minor"/>
    </font>
    <font>
      <b/>
      <sz val="9"/>
      <color indexed="10"/>
      <name val="Tahoma"/>
      <family val="2"/>
    </font>
    <font>
      <sz val="9"/>
      <color indexed="10"/>
      <name val="Tahoma"/>
      <family val="2"/>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i/>
      <sz val="12"/>
      <color theme="1"/>
      <name val="Calibri"/>
      <family val="2"/>
      <scheme val="minor"/>
    </font>
    <font>
      <b/>
      <i/>
      <sz val="16"/>
      <color theme="1"/>
      <name val="Calibri"/>
      <family val="2"/>
      <scheme val="minor"/>
    </font>
    <font>
      <i/>
      <sz val="16"/>
      <color theme="1"/>
      <name val="Calibri"/>
      <family val="2"/>
      <scheme val="minor"/>
    </font>
    <font>
      <b/>
      <i/>
      <sz val="22"/>
      <color rgb="FFFF0000"/>
      <name val="Calibri"/>
      <family val="2"/>
      <scheme val="minor"/>
    </font>
    <font>
      <b/>
      <sz val="14"/>
      <color rgb="FFFF0000"/>
      <name val="Calibri"/>
      <family val="2"/>
      <scheme val="minor"/>
    </font>
    <font>
      <sz val="9"/>
      <color theme="1"/>
      <name val="Calibri"/>
      <family val="2"/>
      <scheme val="minor"/>
    </font>
    <font>
      <b/>
      <i/>
      <sz val="12"/>
      <color rgb="FF0000CC"/>
      <name val="Calibri"/>
      <family val="2"/>
      <scheme val="minor"/>
    </font>
    <font>
      <b/>
      <i/>
      <u/>
      <sz val="12"/>
      <color rgb="FF0000CC"/>
      <name val="Calibri"/>
      <family val="2"/>
      <scheme val="minor"/>
    </font>
    <font>
      <b/>
      <i/>
      <sz val="20"/>
      <color rgb="FFFF0000"/>
      <name val="Calibri"/>
      <family val="2"/>
      <scheme val="minor"/>
    </font>
    <font>
      <b/>
      <sz val="18"/>
      <color theme="0"/>
      <name val="Calibri"/>
      <family val="2"/>
      <scheme val="minor"/>
    </font>
    <font>
      <b/>
      <sz val="12"/>
      <name val="Calibri"/>
      <family val="2"/>
      <scheme val="minor"/>
    </font>
    <font>
      <sz val="11"/>
      <name val="Calibri"/>
      <family val="2"/>
    </font>
    <font>
      <sz val="14"/>
      <name val="Calibri"/>
      <family val="2"/>
    </font>
    <font>
      <sz val="16"/>
      <name val="Calibri"/>
      <family val="2"/>
    </font>
    <font>
      <b/>
      <sz val="12"/>
      <color rgb="FF0000CC"/>
      <name val="Calibri"/>
      <family val="2"/>
      <scheme val="minor"/>
    </font>
    <font>
      <u/>
      <sz val="11"/>
      <color theme="1"/>
      <name val="Calibri"/>
      <family val="2"/>
      <scheme val="minor"/>
    </font>
    <font>
      <u/>
      <sz val="9"/>
      <color indexed="10"/>
      <name val="Tahoma"/>
      <family val="2"/>
    </font>
    <font>
      <sz val="9"/>
      <color indexed="81"/>
      <name val="Tahoma"/>
      <family val="2"/>
    </font>
    <font>
      <b/>
      <sz val="9"/>
      <color indexed="12"/>
      <name val="Tahoma"/>
      <family val="2"/>
    </font>
    <font>
      <b/>
      <sz val="9"/>
      <color indexed="81"/>
      <name val="Tahoma"/>
      <family val="2"/>
    </font>
    <font>
      <sz val="8"/>
      <name val="Calibri"/>
      <family val="2"/>
      <scheme val="minor"/>
    </font>
    <font>
      <sz val="5"/>
      <color theme="1"/>
      <name val="Calibri"/>
      <family val="2"/>
      <scheme val="minor"/>
    </font>
    <font>
      <sz val="16"/>
      <color rgb="FFFF0000"/>
      <name val="Calibri"/>
      <family val="2"/>
      <scheme val="minor"/>
    </font>
    <font>
      <b/>
      <sz val="11"/>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23">
    <border>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42" fillId="0" borderId="0"/>
  </cellStyleXfs>
  <cellXfs count="188">
    <xf numFmtId="0" fontId="0" fillId="0" borderId="0" xfId="0"/>
    <xf numFmtId="3" fontId="8" fillId="0" borderId="0" xfId="0" applyNumberFormat="1" applyFont="1" applyBorder="1" applyAlignment="1" applyProtection="1">
      <alignment horizontal="right" vertical="center"/>
    </xf>
    <xf numFmtId="3" fontId="3" fillId="0" borderId="0" xfId="0" applyNumberFormat="1" applyFont="1" applyBorder="1" applyAlignment="1" applyProtection="1">
      <alignment horizontal="center" vertical="center" wrapText="1"/>
    </xf>
    <xf numFmtId="3" fontId="3" fillId="0" borderId="3" xfId="0" applyNumberFormat="1" applyFont="1" applyFill="1" applyBorder="1" applyAlignment="1" applyProtection="1">
      <alignment vertical="center"/>
      <protection locked="0"/>
    </xf>
    <xf numFmtId="10" fontId="3" fillId="0" borderId="3" xfId="1" applyNumberFormat="1" applyFont="1" applyFill="1" applyBorder="1" applyAlignment="1" applyProtection="1">
      <alignment vertical="center"/>
      <protection locked="0"/>
    </xf>
    <xf numFmtId="3" fontId="8" fillId="0" borderId="0"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protection locked="0"/>
    </xf>
    <xf numFmtId="3" fontId="8" fillId="0" borderId="0" xfId="0" applyNumberFormat="1" applyFont="1" applyFill="1" applyBorder="1" applyAlignment="1" applyProtection="1">
      <alignment horizontal="right" vertical="center"/>
    </xf>
    <xf numFmtId="3" fontId="3" fillId="6" borderId="3" xfId="0" applyNumberFormat="1" applyFont="1" applyFill="1" applyBorder="1" applyAlignment="1" applyProtection="1">
      <alignment vertical="center"/>
    </xf>
    <xf numFmtId="3" fontId="9" fillId="6" borderId="3" xfId="0" applyNumberFormat="1" applyFont="1" applyFill="1" applyBorder="1" applyAlignment="1" applyProtection="1">
      <alignment horizontal="right" vertical="center"/>
    </xf>
    <xf numFmtId="3" fontId="8" fillId="6" borderId="1" xfId="0" applyNumberFormat="1" applyFont="1" applyFill="1" applyBorder="1" applyAlignment="1" applyProtection="1">
      <alignment horizontal="right" vertical="center"/>
    </xf>
    <xf numFmtId="3" fontId="8" fillId="7" borderId="3" xfId="0" applyNumberFormat="1" applyFont="1" applyFill="1" applyBorder="1" applyAlignment="1" applyProtection="1">
      <alignment vertical="center"/>
    </xf>
    <xf numFmtId="3" fontId="3" fillId="7" borderId="3" xfId="0" applyNumberFormat="1" applyFont="1" applyFill="1" applyBorder="1" applyAlignment="1" applyProtection="1">
      <alignment horizontal="right" vertical="center" wrapText="1"/>
    </xf>
    <xf numFmtId="38" fontId="8" fillId="6" borderId="3" xfId="0" applyNumberFormat="1" applyFont="1" applyFill="1" applyBorder="1" applyAlignment="1" applyProtection="1">
      <alignment vertical="center"/>
    </xf>
    <xf numFmtId="3" fontId="3" fillId="6" borderId="1" xfId="0" applyNumberFormat="1" applyFont="1" applyFill="1" applyBorder="1" applyAlignment="1" applyProtection="1">
      <alignment horizontal="right" vertical="center"/>
    </xf>
    <xf numFmtId="165" fontId="3" fillId="0" borderId="3" xfId="0" applyNumberFormat="1" applyFont="1" applyBorder="1" applyAlignment="1" applyProtection="1">
      <alignment horizontal="center" vertical="center" wrapText="1"/>
      <protection locked="0"/>
    </xf>
    <xf numFmtId="38" fontId="8" fillId="6" borderId="11" xfId="0" applyNumberFormat="1" applyFont="1" applyFill="1" applyBorder="1" applyAlignment="1" applyProtection="1">
      <alignment vertical="center"/>
    </xf>
    <xf numFmtId="38" fontId="16" fillId="6" borderId="3" xfId="0" applyNumberFormat="1" applyFont="1" applyFill="1" applyBorder="1" applyAlignment="1" applyProtection="1">
      <alignment vertical="center"/>
    </xf>
    <xf numFmtId="38" fontId="16" fillId="6" borderId="11" xfId="0" applyNumberFormat="1" applyFont="1" applyFill="1" applyBorder="1" applyAlignment="1" applyProtection="1">
      <alignment vertical="center"/>
    </xf>
    <xf numFmtId="38" fontId="8" fillId="7" borderId="11" xfId="0" applyNumberFormat="1" applyFont="1" applyFill="1" applyBorder="1" applyAlignment="1" applyProtection="1">
      <alignment vertical="center"/>
    </xf>
    <xf numFmtId="38" fontId="16" fillId="7" borderId="12" xfId="0" applyNumberFormat="1" applyFont="1" applyFill="1" applyBorder="1" applyAlignment="1" applyProtection="1">
      <alignment vertical="center"/>
    </xf>
    <xf numFmtId="38" fontId="16" fillId="7" borderId="11" xfId="0" applyNumberFormat="1" applyFont="1" applyFill="1" applyBorder="1" applyAlignment="1" applyProtection="1">
      <alignment vertical="center"/>
    </xf>
    <xf numFmtId="38" fontId="8" fillId="7" borderId="12" xfId="0" applyNumberFormat="1" applyFont="1" applyFill="1" applyBorder="1" applyAlignment="1" applyProtection="1">
      <alignment vertical="center"/>
    </xf>
    <xf numFmtId="38" fontId="16" fillId="6" borderId="14" xfId="0" applyNumberFormat="1" applyFont="1" applyFill="1" applyBorder="1" applyAlignment="1" applyProtection="1">
      <alignment vertical="center"/>
    </xf>
    <xf numFmtId="164" fontId="18" fillId="4" borderId="14" xfId="0" applyNumberFormat="1" applyFont="1" applyFill="1" applyBorder="1" applyAlignment="1" applyProtection="1">
      <alignment vertical="center"/>
    </xf>
    <xf numFmtId="38" fontId="16" fillId="7" borderId="14" xfId="0" applyNumberFormat="1" applyFont="1" applyFill="1" applyBorder="1" applyAlignment="1" applyProtection="1">
      <alignment vertical="center"/>
    </xf>
    <xf numFmtId="10" fontId="6" fillId="6" borderId="3" xfId="1" applyNumberFormat="1" applyFont="1" applyFill="1" applyBorder="1" applyAlignment="1" applyProtection="1">
      <alignment horizontal="right" vertical="center"/>
    </xf>
    <xf numFmtId="9" fontId="3" fillId="0" borderId="3" xfId="0" applyNumberFormat="1" applyFont="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7" fillId="0" borderId="0" xfId="0" applyFont="1" applyProtection="1"/>
    <xf numFmtId="0" fontId="3" fillId="0" borderId="0" xfId="0" applyFont="1" applyProtection="1"/>
    <xf numFmtId="0" fontId="3" fillId="8" borderId="0" xfId="0" applyFont="1" applyFill="1" applyProtection="1"/>
    <xf numFmtId="0" fontId="10" fillId="0" borderId="0" xfId="0" applyFont="1" applyAlignment="1" applyProtection="1">
      <alignment horizontal="center" vertical="center"/>
    </xf>
    <xf numFmtId="0" fontId="10"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6" fillId="0" borderId="0" xfId="0" applyFont="1" applyAlignment="1" applyProtection="1">
      <alignment horizontal="left" vertical="center"/>
    </xf>
    <xf numFmtId="0" fontId="14"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Alignment="1" applyProtection="1">
      <alignment horizontal="center" vertical="center"/>
    </xf>
    <xf numFmtId="0" fontId="3" fillId="0" borderId="0" xfId="0" applyFont="1" applyBorder="1" applyProtection="1"/>
    <xf numFmtId="0" fontId="3" fillId="8" borderId="0" xfId="0" applyFont="1" applyFill="1" applyBorder="1" applyAlignment="1" applyProtection="1">
      <alignment horizontal="center" vertical="center"/>
    </xf>
    <xf numFmtId="0" fontId="3" fillId="0" borderId="0" xfId="0" applyFont="1" applyBorder="1" applyAlignment="1" applyProtection="1">
      <alignment horizontal="left" vertical="top" wrapText="1"/>
    </xf>
    <xf numFmtId="0" fontId="3" fillId="0" borderId="0" xfId="0" applyFont="1" applyBorder="1" applyAlignment="1" applyProtection="1">
      <alignment horizontal="center" vertical="center"/>
    </xf>
    <xf numFmtId="0" fontId="3" fillId="0" borderId="0" xfId="0" applyFont="1" applyFill="1" applyProtection="1"/>
    <xf numFmtId="0" fontId="3" fillId="0" borderId="0" xfId="0" applyFont="1" applyFill="1" applyBorder="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top" wrapText="1"/>
    </xf>
    <xf numFmtId="0" fontId="3" fillId="0" borderId="0" xfId="0" applyFont="1" applyFill="1" applyBorder="1" applyAlignment="1" applyProtection="1">
      <alignment vertical="center"/>
    </xf>
    <xf numFmtId="0" fontId="4" fillId="0" borderId="0" xfId="0" applyFont="1" applyBorder="1" applyAlignment="1" applyProtection="1">
      <alignment horizontal="right" vertical="center"/>
    </xf>
    <xf numFmtId="3" fontId="3" fillId="0" borderId="0" xfId="0" applyNumberFormat="1" applyFont="1" applyFill="1" applyBorder="1" applyAlignment="1" applyProtection="1">
      <alignment vertical="center"/>
    </xf>
    <xf numFmtId="0" fontId="3" fillId="0" borderId="0" xfId="0" applyFont="1" applyBorder="1" applyAlignment="1" applyProtection="1">
      <alignment horizontal="right" vertical="center"/>
    </xf>
    <xf numFmtId="0" fontId="11"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Fill="1" applyBorder="1" applyAlignment="1" applyProtection="1">
      <alignment horizontal="center" vertical="center"/>
    </xf>
    <xf numFmtId="165" fontId="3" fillId="0" borderId="0" xfId="0" applyNumberFormat="1"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applyFont="1" applyBorder="1" applyAlignment="1" applyProtection="1">
      <alignment horizontal="left" wrapText="1"/>
    </xf>
    <xf numFmtId="0" fontId="4" fillId="0" borderId="0" xfId="0" applyFont="1" applyBorder="1" applyAlignment="1" applyProtection="1">
      <alignment horizontal="right" vertical="top" wrapText="1"/>
    </xf>
    <xf numFmtId="3" fontId="16" fillId="0" borderId="0" xfId="0" applyNumberFormat="1" applyFont="1" applyFill="1" applyBorder="1" applyProtection="1"/>
    <xf numFmtId="0" fontId="3" fillId="0" borderId="0" xfId="0" applyFont="1" applyFill="1" applyBorder="1" applyAlignment="1" applyProtection="1">
      <alignment horizontal="left" vertical="top" wrapText="1"/>
    </xf>
    <xf numFmtId="0" fontId="3" fillId="0" borderId="13" xfId="0" quotePrefix="1"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4" fillId="0" borderId="14" xfId="0" applyFont="1" applyBorder="1" applyAlignment="1" applyProtection="1">
      <alignment horizontal="right" vertical="center" wrapText="1"/>
    </xf>
    <xf numFmtId="0" fontId="4" fillId="0" borderId="0" xfId="0" applyFont="1" applyProtection="1"/>
    <xf numFmtId="0" fontId="4" fillId="0" borderId="0" xfId="0" applyFont="1" applyBorder="1" applyAlignment="1" applyProtection="1">
      <alignment horizontal="right"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left" vertical="top" wrapText="1"/>
    </xf>
    <xf numFmtId="0" fontId="3" fillId="0" borderId="0" xfId="0" applyFont="1" applyFill="1" applyAlignment="1" applyProtection="1">
      <alignment vertical="center"/>
    </xf>
    <xf numFmtId="0" fontId="11" fillId="0" borderId="3" xfId="0" applyFont="1" applyBorder="1" applyAlignment="1" applyProtection="1">
      <alignment horizontal="left" vertical="top" wrapText="1"/>
      <protection locked="0"/>
    </xf>
    <xf numFmtId="0" fontId="0" fillId="0" borderId="0" xfId="0" applyAlignment="1">
      <alignment wrapText="1"/>
    </xf>
    <xf numFmtId="0" fontId="0" fillId="0" borderId="0" xfId="0" applyAlignment="1">
      <alignment horizontal="left" vertical="top" wrapText="1"/>
    </xf>
    <xf numFmtId="0" fontId="0" fillId="0" borderId="3" xfId="0" applyBorder="1" applyAlignment="1">
      <alignment horizontal="left" vertical="top" wrapText="1"/>
    </xf>
    <xf numFmtId="0" fontId="28" fillId="8" borderId="3" xfId="0" applyFont="1" applyFill="1" applyBorder="1" applyAlignment="1">
      <alignment horizontal="center" vertical="center" wrapText="1"/>
    </xf>
    <xf numFmtId="0" fontId="31" fillId="0" borderId="0" xfId="0" applyFont="1" applyBorder="1" applyAlignment="1" applyProtection="1">
      <alignment horizontal="left" wrapText="1"/>
    </xf>
    <xf numFmtId="3" fontId="31" fillId="0" borderId="0" xfId="0" applyNumberFormat="1" applyFont="1" applyFill="1" applyBorder="1" applyAlignment="1" applyProtection="1">
      <alignment horizontal="right" vertical="center"/>
    </xf>
    <xf numFmtId="3" fontId="31" fillId="0" borderId="0" xfId="0" applyNumberFormat="1" applyFont="1" applyBorder="1" applyAlignment="1" applyProtection="1">
      <alignment horizontal="right" vertical="center"/>
    </xf>
    <xf numFmtId="0" fontId="3" fillId="0" borderId="0" xfId="0" applyFont="1" applyBorder="1" applyAlignment="1" applyProtection="1">
      <alignment horizontal="right" vertical="top" wrapText="1"/>
    </xf>
    <xf numFmtId="3" fontId="31" fillId="0" borderId="0" xfId="0" applyNumberFormat="1" applyFont="1" applyFill="1" applyBorder="1" applyProtection="1"/>
    <xf numFmtId="0" fontId="30" fillId="0" borderId="0" xfId="0" applyFont="1" applyBorder="1" applyAlignment="1" applyProtection="1">
      <alignment horizontal="center" vertical="center"/>
    </xf>
    <xf numFmtId="3" fontId="32" fillId="0" borderId="0" xfId="0" applyNumberFormat="1" applyFont="1" applyBorder="1" applyAlignment="1" applyProtection="1">
      <alignment horizontal="right" vertical="center"/>
    </xf>
    <xf numFmtId="0" fontId="32" fillId="0" borderId="0" xfId="0" applyFont="1" applyBorder="1" applyAlignment="1" applyProtection="1">
      <alignment horizontal="center" vertical="center"/>
    </xf>
    <xf numFmtId="0" fontId="32" fillId="0" borderId="0" xfId="0" applyFont="1" applyProtection="1"/>
    <xf numFmtId="3" fontId="32" fillId="0" borderId="0" xfId="0" applyNumberFormat="1"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8" fillId="0" borderId="0" xfId="0" applyFont="1" applyAlignment="1" applyProtection="1">
      <alignment horizontal="center" vertical="center"/>
    </xf>
    <xf numFmtId="0" fontId="16" fillId="0" borderId="0" xfId="0" applyFont="1" applyBorder="1" applyAlignment="1" applyProtection="1">
      <alignment horizontal="center" vertical="center" wrapText="1"/>
    </xf>
    <xf numFmtId="3" fontId="16" fillId="0" borderId="0" xfId="0" applyNumberFormat="1" applyFont="1" applyFill="1" applyBorder="1" applyAlignment="1" applyProtection="1">
      <alignment horizontal="center" vertical="center"/>
    </xf>
    <xf numFmtId="3" fontId="16" fillId="0" borderId="0" xfId="0" applyNumberFormat="1" applyFont="1" applyBorder="1" applyAlignment="1" applyProtection="1">
      <alignment horizontal="center" vertical="center"/>
    </xf>
    <xf numFmtId="0" fontId="16" fillId="0" borderId="0" xfId="0" applyFont="1" applyBorder="1" applyAlignment="1" applyProtection="1">
      <alignment horizontal="right" vertical="center" wrapText="1"/>
    </xf>
    <xf numFmtId="0" fontId="30" fillId="0" borderId="0" xfId="0" applyFont="1" applyAlignment="1" applyProtection="1">
      <alignment horizontal="center" vertical="center"/>
    </xf>
    <xf numFmtId="3" fontId="8" fillId="0" borderId="0" xfId="0" applyNumberFormat="1" applyFont="1" applyFill="1" applyBorder="1" applyAlignment="1" applyProtection="1">
      <alignment horizontal="center" vertical="center"/>
    </xf>
    <xf numFmtId="3" fontId="8" fillId="0" borderId="0" xfId="0" applyNumberFormat="1" applyFont="1" applyBorder="1" applyAlignment="1" applyProtection="1">
      <alignment horizontal="center" vertical="center"/>
    </xf>
    <xf numFmtId="164" fontId="4" fillId="0" borderId="0" xfId="0" applyNumberFormat="1" applyFont="1" applyProtection="1"/>
    <xf numFmtId="0" fontId="18" fillId="0" borderId="0" xfId="0" applyFont="1" applyBorder="1" applyAlignment="1" applyProtection="1">
      <alignment vertical="center" wrapText="1"/>
    </xf>
    <xf numFmtId="0" fontId="18" fillId="0" borderId="0" xfId="0" applyFont="1" applyBorder="1" applyAlignment="1" applyProtection="1">
      <alignment horizontal="right" vertical="center" wrapText="1"/>
    </xf>
    <xf numFmtId="0" fontId="35" fillId="0" borderId="0" xfId="0" applyFont="1" applyBorder="1" applyAlignment="1" applyProtection="1">
      <alignment horizontal="left"/>
    </xf>
    <xf numFmtId="0" fontId="36" fillId="0" borderId="0" xfId="0" applyFont="1" applyAlignment="1" applyProtection="1">
      <alignment horizontal="center" vertical="center" wrapText="1"/>
    </xf>
    <xf numFmtId="0" fontId="36" fillId="0" borderId="0" xfId="0" applyFont="1" applyAlignment="1" applyProtection="1">
      <alignment horizontal="right" vertical="center" wrapText="1"/>
    </xf>
    <xf numFmtId="0" fontId="3" fillId="0" borderId="0" xfId="0" quotePrefix="1" applyFont="1" applyAlignment="1" applyProtection="1">
      <alignment horizontal="left" vertical="top"/>
    </xf>
    <xf numFmtId="0" fontId="3" fillId="0" borderId="0" xfId="0" quotePrefix="1" applyFont="1" applyProtection="1"/>
    <xf numFmtId="3" fontId="3" fillId="0" borderId="0" xfId="0" quotePrefix="1" applyNumberFormat="1" applyFont="1" applyFill="1" applyAlignment="1" applyProtection="1">
      <alignment horizontal="right" vertical="center"/>
    </xf>
    <xf numFmtId="0" fontId="3"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5" fillId="0" borderId="0" xfId="0" applyFont="1" applyBorder="1" applyAlignment="1" applyProtection="1">
      <alignment horizontal="right" vertical="center" wrapText="1"/>
    </xf>
    <xf numFmtId="0" fontId="3" fillId="0" borderId="0" xfId="0" applyFont="1" applyAlignment="1" applyProtection="1">
      <alignment vertical="center"/>
    </xf>
    <xf numFmtId="9" fontId="3" fillId="0" borderId="3" xfId="1" applyFont="1" applyBorder="1" applyAlignment="1" applyProtection="1">
      <alignment horizontal="center" vertical="center" wrapText="1"/>
      <protection locked="0"/>
    </xf>
    <xf numFmtId="0" fontId="36" fillId="0" borderId="0" xfId="0" applyFont="1" applyAlignment="1" applyProtection="1">
      <alignment horizontal="left" vertical="center" wrapText="1"/>
    </xf>
    <xf numFmtId="14" fontId="36" fillId="0" borderId="0" xfId="0" applyNumberFormat="1" applyFont="1" applyAlignment="1" applyProtection="1">
      <alignment horizontal="left" vertical="center" wrapText="1"/>
    </xf>
    <xf numFmtId="0" fontId="42" fillId="0" borderId="0" xfId="4" applyNumberFormat="1" applyFont="1"/>
    <xf numFmtId="0" fontId="43" fillId="0" borderId="0" xfId="4" applyNumberFormat="1" applyFont="1" applyAlignment="1">
      <alignment horizontal="left" vertical="top"/>
    </xf>
    <xf numFmtId="0" fontId="43" fillId="0" borderId="0" xfId="4" applyNumberFormat="1" applyFont="1"/>
    <xf numFmtId="0" fontId="44" fillId="0" borderId="0" xfId="4" applyNumberFormat="1" applyFont="1" applyAlignment="1">
      <alignment horizontal="center" vertical="center"/>
    </xf>
    <xf numFmtId="0" fontId="44" fillId="0" borderId="0" xfId="4" applyNumberFormat="1" applyFont="1" applyAlignment="1">
      <alignment horizontal="center" vertical="top"/>
    </xf>
    <xf numFmtId="0" fontId="44" fillId="0" borderId="0" xfId="4" applyNumberFormat="1" applyFont="1" applyAlignment="1">
      <alignment horizontal="center"/>
    </xf>
    <xf numFmtId="0" fontId="4" fillId="2" borderId="0" xfId="0" applyFont="1" applyFill="1" applyBorder="1" applyAlignment="1" applyProtection="1">
      <alignment horizontal="center" vertical="center"/>
    </xf>
    <xf numFmtId="0" fontId="18" fillId="0" borderId="20" xfId="0" applyFont="1" applyBorder="1" applyAlignment="1" applyProtection="1">
      <alignment horizontal="center" vertical="center" wrapText="1"/>
      <protection locked="0"/>
    </xf>
    <xf numFmtId="0" fontId="36" fillId="7" borderId="3" xfId="0" applyFont="1" applyFill="1" applyBorder="1" applyAlignment="1" applyProtection="1">
      <alignment horizontal="right" wrapText="1"/>
    </xf>
    <xf numFmtId="0" fontId="36" fillId="7" borderId="3" xfId="0" applyFont="1" applyFill="1" applyBorder="1" applyAlignment="1" applyProtection="1">
      <alignment horizontal="right" vertical="center" wrapText="1"/>
    </xf>
    <xf numFmtId="3" fontId="36" fillId="7" borderId="3" xfId="0" quotePrefix="1" applyNumberFormat="1" applyFont="1" applyFill="1" applyBorder="1" applyAlignment="1" applyProtection="1">
      <alignment horizontal="right" vertical="center" wrapText="1"/>
    </xf>
    <xf numFmtId="0" fontId="4" fillId="8" borderId="3" xfId="0" applyFont="1" applyFill="1" applyBorder="1" applyAlignment="1" applyProtection="1">
      <alignment horizontal="center" vertical="center" wrapText="1"/>
    </xf>
    <xf numFmtId="0" fontId="4" fillId="0" borderId="3" xfId="0" applyFont="1" applyBorder="1" applyAlignment="1" applyProtection="1">
      <alignment horizontal="left" vertical="top" wrapText="1"/>
    </xf>
    <xf numFmtId="165" fontId="33" fillId="0" borderId="20" xfId="1" applyNumberFormat="1" applyFont="1" applyFill="1" applyBorder="1" applyAlignment="1" applyProtection="1">
      <alignment horizontal="center" vertical="center"/>
      <protection locked="0"/>
    </xf>
    <xf numFmtId="3" fontId="3" fillId="6" borderId="12" xfId="0" applyNumberFormat="1" applyFont="1" applyFill="1" applyBorder="1" applyAlignment="1" applyProtection="1">
      <alignment horizontal="center" vertical="center"/>
    </xf>
    <xf numFmtId="10" fontId="3" fillId="0" borderId="0" xfId="0" applyNumberFormat="1" applyFont="1" applyProtection="1"/>
    <xf numFmtId="10" fontId="7" fillId="0" borderId="0" xfId="3" applyNumberFormat="1" applyFont="1" applyProtection="1"/>
    <xf numFmtId="0" fontId="44" fillId="9" borderId="0" xfId="4" applyNumberFormat="1" applyFont="1" applyFill="1" applyAlignment="1">
      <alignment horizontal="center" vertical="center"/>
    </xf>
    <xf numFmtId="0" fontId="43" fillId="9" borderId="0" xfId="4" applyNumberFormat="1" applyFont="1" applyFill="1" applyAlignment="1">
      <alignment horizontal="center" vertical="center"/>
    </xf>
    <xf numFmtId="0" fontId="43" fillId="0" borderId="0" xfId="4" applyNumberFormat="1" applyFont="1" applyAlignment="1">
      <alignment horizontal="left" vertical="center"/>
    </xf>
    <xf numFmtId="3" fontId="3" fillId="6" borderId="1" xfId="0" applyNumberFormat="1" applyFont="1" applyFill="1" applyBorder="1" applyAlignment="1" applyProtection="1">
      <alignment horizontal="right" vertical="center" wrapText="1"/>
    </xf>
    <xf numFmtId="3" fontId="3" fillId="6" borderId="22" xfId="0" applyNumberFormat="1" applyFont="1" applyFill="1" applyBorder="1" applyAlignment="1" applyProtection="1">
      <alignment vertical="center"/>
    </xf>
    <xf numFmtId="3" fontId="3" fillId="0" borderId="21" xfId="0" applyNumberFormat="1" applyFont="1" applyFill="1" applyBorder="1" applyAlignment="1" applyProtection="1">
      <alignment horizontal="right" vertical="center"/>
      <protection locked="0"/>
    </xf>
    <xf numFmtId="3" fontId="3" fillId="6" borderId="21" xfId="0" applyNumberFormat="1" applyFont="1" applyFill="1" applyBorder="1" applyAlignment="1" applyProtection="1">
      <alignment horizontal="right" vertical="center"/>
    </xf>
    <xf numFmtId="3" fontId="8" fillId="6" borderId="21" xfId="0" applyNumberFormat="1" applyFont="1" applyFill="1" applyBorder="1" applyAlignment="1" applyProtection="1">
      <alignment horizontal="right" vertical="center"/>
    </xf>
    <xf numFmtId="3" fontId="16" fillId="7" borderId="22" xfId="0" applyNumberFormat="1" applyFont="1" applyFill="1" applyBorder="1" applyProtection="1"/>
    <xf numFmtId="9" fontId="3" fillId="0" borderId="1" xfId="1" applyFont="1" applyFill="1" applyBorder="1" applyAlignment="1" applyProtection="1">
      <alignment horizontal="right" vertical="center"/>
      <protection locked="0"/>
    </xf>
    <xf numFmtId="9" fontId="3" fillId="0" borderId="21" xfId="1" applyFont="1" applyFill="1" applyBorder="1" applyAlignment="1" applyProtection="1">
      <alignment horizontal="right" vertical="center"/>
      <protection locked="0"/>
    </xf>
    <xf numFmtId="3" fontId="3" fillId="6" borderId="22" xfId="0" applyNumberFormat="1" applyFont="1" applyFill="1" applyBorder="1" applyProtection="1"/>
    <xf numFmtId="0" fontId="3" fillId="0" borderId="0" xfId="0" applyFont="1" applyFill="1" applyAlignment="1" applyProtection="1">
      <alignment horizontal="center" vertical="center"/>
    </xf>
    <xf numFmtId="49" fontId="3" fillId="0" borderId="0" xfId="0" applyNumberFormat="1" applyFont="1" applyFill="1" applyAlignment="1" applyProtection="1">
      <alignment horizontal="center" vertical="center"/>
    </xf>
    <xf numFmtId="49" fontId="23" fillId="0" borderId="3" xfId="0" applyNumberFormat="1" applyFont="1" applyFill="1" applyBorder="1" applyAlignment="1" applyProtection="1">
      <alignment horizontal="center" vertical="center" wrapText="1"/>
      <protection locked="0"/>
    </xf>
    <xf numFmtId="0" fontId="52" fillId="0" borderId="0" xfId="0" applyFont="1" applyAlignment="1" applyProtection="1">
      <alignment horizontal="right"/>
    </xf>
    <xf numFmtId="0" fontId="15" fillId="0" borderId="0" xfId="0" applyFont="1" applyFill="1" applyProtection="1"/>
    <xf numFmtId="1" fontId="15" fillId="0" borderId="0" xfId="0" applyNumberFormat="1" applyFont="1" applyFill="1" applyAlignment="1" applyProtection="1">
      <alignment horizontal="left"/>
    </xf>
    <xf numFmtId="0" fontId="53" fillId="0" borderId="0" xfId="0" quotePrefix="1" applyFont="1" applyBorder="1" applyAlignment="1" applyProtection="1">
      <alignment horizontal="center" vertical="center"/>
    </xf>
    <xf numFmtId="0" fontId="3" fillId="7" borderId="17" xfId="0" applyFont="1" applyFill="1" applyBorder="1" applyAlignment="1" applyProtection="1">
      <alignment horizontal="center" vertical="center" textRotation="90"/>
    </xf>
    <xf numFmtId="0" fontId="3" fillId="7" borderId="18" xfId="0" applyFont="1" applyFill="1" applyBorder="1" applyAlignment="1" applyProtection="1">
      <alignment horizontal="center" vertical="center" textRotation="90"/>
    </xf>
    <xf numFmtId="0" fontId="3" fillId="7" borderId="12" xfId="0" applyFont="1" applyFill="1" applyBorder="1" applyAlignment="1" applyProtection="1">
      <alignment horizontal="center" vertical="center" textRotation="90"/>
    </xf>
    <xf numFmtId="0" fontId="29" fillId="9" borderId="3" xfId="0" applyFont="1" applyFill="1" applyBorder="1" applyAlignment="1" applyProtection="1">
      <alignment horizontal="left" vertical="center"/>
    </xf>
    <xf numFmtId="0" fontId="29" fillId="9" borderId="17" xfId="0" applyFont="1" applyFill="1" applyBorder="1" applyAlignment="1" applyProtection="1">
      <alignment horizontal="left" vertical="center" wrapText="1"/>
    </xf>
    <xf numFmtId="0" fontId="29" fillId="9" borderId="17" xfId="0" applyFont="1" applyFill="1" applyBorder="1" applyAlignment="1" applyProtection="1">
      <alignment horizontal="left" vertical="center"/>
    </xf>
    <xf numFmtId="0" fontId="4" fillId="0" borderId="0" xfId="0" applyFont="1" applyBorder="1" applyAlignment="1" applyProtection="1">
      <alignment horizontal="right" vertical="top" wrapText="1"/>
    </xf>
    <xf numFmtId="0" fontId="4" fillId="0" borderId="2" xfId="0" applyFont="1" applyBorder="1" applyAlignment="1" applyProtection="1">
      <alignment horizontal="right" vertical="top" wrapText="1"/>
    </xf>
    <xf numFmtId="0" fontId="17" fillId="0" borderId="0" xfId="0" applyFont="1" applyAlignment="1" applyProtection="1">
      <alignment horizontal="right" vertical="center" textRotation="90"/>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right" vertical="center"/>
    </xf>
    <xf numFmtId="3" fontId="34" fillId="4" borderId="15" xfId="0" applyNumberFormat="1" applyFont="1" applyFill="1" applyBorder="1" applyAlignment="1">
      <alignment horizontal="center" vertical="center" wrapText="1"/>
    </xf>
    <xf numFmtId="3" fontId="34" fillId="4" borderId="16" xfId="0" applyNumberFormat="1" applyFont="1" applyFill="1" applyBorder="1" applyAlignment="1">
      <alignment horizontal="center" vertical="center" wrapText="1"/>
    </xf>
    <xf numFmtId="0" fontId="17" fillId="0" borderId="2" xfId="0" applyFont="1" applyBorder="1" applyAlignment="1" applyProtection="1">
      <alignment horizontal="center" vertical="center" textRotation="90"/>
    </xf>
    <xf numFmtId="0" fontId="30"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33" fillId="9" borderId="4" xfId="0" applyFont="1" applyFill="1" applyBorder="1" applyAlignment="1" applyProtection="1">
      <alignment horizontal="right" vertical="center" wrapText="1"/>
    </xf>
    <xf numFmtId="0" fontId="33" fillId="9" borderId="5" xfId="0" applyFont="1" applyFill="1" applyBorder="1" applyAlignment="1" applyProtection="1">
      <alignment horizontal="right" vertical="center"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top" wrapText="1"/>
    </xf>
    <xf numFmtId="0" fontId="29" fillId="9" borderId="8" xfId="0" applyFont="1" applyFill="1" applyBorder="1" applyAlignment="1" applyProtection="1">
      <alignment horizontal="left" vertical="center" wrapText="1"/>
    </xf>
    <xf numFmtId="0" fontId="29" fillId="9" borderId="10" xfId="0" applyFont="1" applyFill="1" applyBorder="1" applyAlignment="1" applyProtection="1">
      <alignment horizontal="left" vertical="center" wrapText="1"/>
    </xf>
    <xf numFmtId="0" fontId="33" fillId="9" borderId="7" xfId="0" applyFont="1" applyFill="1" applyBorder="1" applyAlignment="1" applyProtection="1">
      <alignment horizontal="right" vertical="center" wrapText="1"/>
    </xf>
    <xf numFmtId="0" fontId="33" fillId="9" borderId="2" xfId="0" applyFont="1" applyFill="1" applyBorder="1" applyAlignment="1" applyProtection="1">
      <alignment horizontal="right" vertical="center" wrapText="1"/>
    </xf>
    <xf numFmtId="0" fontId="22" fillId="3" borderId="3" xfId="0" applyFont="1" applyFill="1" applyBorder="1" applyAlignment="1" applyProtection="1">
      <alignment horizontal="center" vertical="center"/>
    </xf>
    <xf numFmtId="0" fontId="17" fillId="0" borderId="2" xfId="0" applyFont="1" applyBorder="1" applyAlignment="1" applyProtection="1">
      <alignment horizontal="right" vertical="center" textRotation="90" wrapText="1"/>
    </xf>
    <xf numFmtId="0" fontId="0" fillId="0" borderId="3"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2" borderId="9" xfId="0" applyFont="1" applyFill="1" applyBorder="1" applyAlignment="1" applyProtection="1">
      <alignment horizontal="center" vertical="top" wrapText="1"/>
    </xf>
    <xf numFmtId="49" fontId="6" fillId="0" borderId="0" xfId="0" applyNumberFormat="1" applyFont="1" applyFill="1" applyBorder="1" applyAlignment="1" applyProtection="1">
      <alignment horizontal="left" vertical="top" wrapText="1"/>
    </xf>
    <xf numFmtId="0" fontId="40" fillId="5" borderId="7" xfId="0" applyFont="1" applyFill="1" applyBorder="1" applyAlignment="1" applyProtection="1">
      <alignment horizontal="center" vertical="center" wrapText="1"/>
    </xf>
    <xf numFmtId="0" fontId="40" fillId="5" borderId="0"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left" vertical="top" wrapText="1"/>
    </xf>
    <xf numFmtId="0" fontId="19" fillId="0" borderId="0" xfId="0" applyFont="1" applyAlignment="1" applyProtection="1">
      <alignment horizontal="center" vertical="center"/>
    </xf>
    <xf numFmtId="0" fontId="31" fillId="0" borderId="6" xfId="0" applyFont="1" applyBorder="1" applyAlignment="1" applyProtection="1">
      <alignment horizontal="left" vertical="top" wrapText="1"/>
    </xf>
    <xf numFmtId="3" fontId="39" fillId="0" borderId="0" xfId="0" applyNumberFormat="1" applyFont="1" applyFill="1" applyBorder="1" applyAlignment="1" applyProtection="1">
      <alignment horizontal="center" vertical="center" wrapText="1"/>
    </xf>
    <xf numFmtId="0" fontId="20" fillId="10" borderId="7" xfId="0" applyFont="1" applyFill="1" applyBorder="1" applyAlignment="1" applyProtection="1">
      <alignment horizontal="center" vertical="center"/>
    </xf>
    <xf numFmtId="0" fontId="20" fillId="10" borderId="0" xfId="0" applyFont="1" applyFill="1" applyBorder="1" applyAlignment="1" applyProtection="1">
      <alignment horizontal="center" vertical="center"/>
    </xf>
    <xf numFmtId="3" fontId="32" fillId="0" borderId="19" xfId="0" applyNumberFormat="1" applyFont="1" applyBorder="1" applyAlignment="1" applyProtection="1">
      <alignment horizontal="right" vertical="center" wrapText="1"/>
    </xf>
    <xf numFmtId="3" fontId="32" fillId="0" borderId="0" xfId="0" applyNumberFormat="1" applyFont="1" applyBorder="1" applyAlignment="1" applyProtection="1">
      <alignment horizontal="right" vertical="center" wrapText="1"/>
    </xf>
  </cellXfs>
  <cellStyles count="5">
    <cellStyle name="Milliers" xfId="3" builtinId="3"/>
    <cellStyle name="Normal" xfId="0" builtinId="0"/>
    <cellStyle name="Normal 2" xfId="4" xr:uid="{00000000-0005-0000-0000-000002000000}"/>
    <cellStyle name="Normal 3" xfId="2" xr:uid="{00000000-0005-0000-0000-000003000000}"/>
    <cellStyle name="Pourcentage" xfId="1" builtinId="5"/>
  </cellStyles>
  <dxfs count="0"/>
  <tableStyles count="0" defaultTableStyle="TableStyleMedium2" defaultPivotStyle="PivotStyleLight16"/>
  <colors>
    <mruColors>
      <color rgb="FF0000CC"/>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latin typeface="+mn-lt"/>
              </a:rPr>
              <a:t>Évolution du déficit sur une période de 50 ans (si applicable)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areaChart>
        <c:grouping val="stacked"/>
        <c:varyColors val="0"/>
        <c:ser>
          <c:idx val="0"/>
          <c:order val="0"/>
          <c:tx>
            <c:strRef>
              <c:f>'Outil analyse viabilité 2024-27'!$D$124</c:f>
              <c:strCache>
                <c:ptCount val="1"/>
                <c:pt idx="0">
                  <c:v>Évolution du déficit
(si applicable)</c:v>
                </c:pt>
              </c:strCache>
            </c:strRef>
          </c:tx>
          <c:spPr>
            <a:gradFill>
              <a:gsLst>
                <a:gs pos="100000">
                  <a:srgbClr val="FF0000">
                    <a:lumMod val="96000"/>
                    <a:lumOff val="4000"/>
                    <a:alpha val="76000"/>
                  </a:srgbClr>
                </a:gs>
                <a:gs pos="0">
                  <a:srgbClr val="FF0000"/>
                </a:gs>
                <a:gs pos="100000">
                  <a:schemeClr val="bg1"/>
                </a:gs>
                <a:gs pos="100000">
                  <a:schemeClr val="bg1"/>
                </a:gs>
                <a:gs pos="0">
                  <a:schemeClr val="bg1">
                    <a:alpha val="57000"/>
                    <a:lumMod val="46000"/>
                    <a:lumOff val="54000"/>
                  </a:schemeClr>
                </a:gs>
              </a:gsLst>
            </a:gradFill>
            <a:ln>
              <a:solidFill>
                <a:schemeClr val="tx1">
                  <a:lumMod val="15000"/>
                  <a:lumOff val="85000"/>
                </a:schemeClr>
              </a:solidFill>
            </a:ln>
            <a:effectLst/>
          </c:spPr>
          <c:cat>
            <c:numRef>
              <c:f>'Outil analyse viabilité 2024-27'!$C$125:$C$175</c:f>
              <c:numCache>
                <c:formatCode>General</c:formatCode>
                <c:ptCount val="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numCache>
            </c:numRef>
          </c:cat>
          <c:val>
            <c:numRef>
              <c:f>'Outil analyse viabilité 2024-27'!$D$125:$D$175</c:f>
              <c:numCache>
                <c:formatCode>#,##0</c:formatCode>
                <c:ptCount val="51"/>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94E8-4854-8CC2-C0953985EF87}"/>
            </c:ext>
          </c:extLst>
        </c:ser>
        <c:dLbls>
          <c:showLegendKey val="0"/>
          <c:showVal val="0"/>
          <c:showCatName val="0"/>
          <c:showSerName val="0"/>
          <c:showPercent val="0"/>
          <c:showBubbleSize val="0"/>
        </c:dLbls>
        <c:axId val="459023168"/>
        <c:axId val="459024808"/>
      </c:areaChart>
      <c:catAx>
        <c:axId val="459023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cross"/>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9024808"/>
        <c:crosses val="autoZero"/>
        <c:auto val="1"/>
        <c:lblAlgn val="ctr"/>
        <c:lblOffset val="100"/>
        <c:tickMarkSkip val="5"/>
        <c:noMultiLvlLbl val="0"/>
      </c:catAx>
      <c:valAx>
        <c:axId val="459024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90231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334736</xdr:colOff>
      <xdr:row>82</xdr:row>
      <xdr:rowOff>43541</xdr:rowOff>
    </xdr:from>
    <xdr:to>
      <xdr:col>2</xdr:col>
      <xdr:colOff>3892550</xdr:colOff>
      <xdr:row>90</xdr:row>
      <xdr:rowOff>330200</xdr:rowOff>
    </xdr:to>
    <xdr:grpSp>
      <xdr:nvGrpSpPr>
        <xdr:cNvPr id="7" name="Groupe 6">
          <a:extLst>
            <a:ext uri="{FF2B5EF4-FFF2-40B4-BE49-F238E27FC236}">
              <a16:creationId xmlns:a16="http://schemas.microsoft.com/office/drawing/2014/main" id="{00000000-0008-0000-0000-000007000000}"/>
            </a:ext>
          </a:extLst>
        </xdr:cNvPr>
        <xdr:cNvGrpSpPr/>
      </xdr:nvGrpSpPr>
      <xdr:grpSpPr>
        <a:xfrm>
          <a:off x="334736" y="24573315"/>
          <a:ext cx="4241626" cy="2457365"/>
          <a:chOff x="252230" y="18483941"/>
          <a:chExt cx="4204528" cy="2237020"/>
        </a:xfrm>
      </xdr:grpSpPr>
      <xdr:grpSp>
        <xdr:nvGrpSpPr>
          <xdr:cNvPr id="6" name="Groupe 5">
            <a:extLst>
              <a:ext uri="{FF2B5EF4-FFF2-40B4-BE49-F238E27FC236}">
                <a16:creationId xmlns:a16="http://schemas.microsoft.com/office/drawing/2014/main" id="{00000000-0008-0000-0000-000006000000}"/>
              </a:ext>
            </a:extLst>
          </xdr:cNvPr>
          <xdr:cNvGrpSpPr/>
        </xdr:nvGrpSpPr>
        <xdr:grpSpPr>
          <a:xfrm>
            <a:off x="666938" y="18968365"/>
            <a:ext cx="3789820" cy="1752596"/>
            <a:chOff x="5380456" y="21733328"/>
            <a:chExt cx="3789820" cy="2127289"/>
          </a:xfrm>
        </xdr:grpSpPr>
        <xdr:sp macro="" textlink="">
          <xdr:nvSpPr>
            <xdr:cNvPr id="4" name="Rectangle 3">
              <a:extLst>
                <a:ext uri="{FF2B5EF4-FFF2-40B4-BE49-F238E27FC236}">
                  <a16:creationId xmlns:a16="http://schemas.microsoft.com/office/drawing/2014/main" id="{00000000-0008-0000-0000-000004000000}"/>
                </a:ext>
              </a:extLst>
            </xdr:cNvPr>
            <xdr:cNvSpPr/>
          </xdr:nvSpPr>
          <xdr:spPr>
            <a:xfrm>
              <a:off x="5380456" y="22010915"/>
              <a:ext cx="3789820" cy="1849702"/>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200">
                  <a:solidFill>
                    <a:sysClr val="windowText" lastClr="000000"/>
                  </a:solidFill>
                </a:rPr>
                <a:t>Vos</a:t>
              </a:r>
              <a:r>
                <a:rPr lang="fr-CA" sz="1200" baseline="0">
                  <a:solidFill>
                    <a:sysClr val="windowText" lastClr="000000"/>
                  </a:solidFill>
                </a:rPr>
                <a:t> bilans mensuel ou annuel sont positifs?</a:t>
              </a:r>
            </a:p>
            <a:p>
              <a:pPr algn="ctr"/>
              <a:r>
                <a:rPr lang="fr-CA" sz="1200" baseline="0">
                  <a:solidFill>
                    <a:sysClr val="windowText" lastClr="000000"/>
                  </a:solidFill>
                </a:rPr>
                <a:t>Bonne nouvelle!</a:t>
              </a:r>
            </a:p>
            <a:p>
              <a:pPr algn="l"/>
              <a:r>
                <a:rPr lang="fr-CA" sz="1200" baseline="0">
                  <a:solidFill>
                    <a:sysClr val="windowText" lastClr="000000"/>
                  </a:solidFill>
                </a:rPr>
                <a:t>Toutefois cela ne signifie pas que ces montants sont des profits et que votre projet est assurément viable à long terme. Dans cette situation, il est important de vous assurer minimalement que votre réserve de remplacement (4f) est optimisée et que les montants destinés à l'entretien/réparations (4d) le sont aussi. </a:t>
              </a:r>
              <a:endParaRPr lang="fr-CA" sz="1200">
                <a:solidFill>
                  <a:sysClr val="windowText" lastClr="000000"/>
                </a:solidFill>
              </a:endParaRPr>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5386609" y="21733328"/>
              <a:ext cx="3783667" cy="277584"/>
            </a:xfrm>
            <a:prstGeom prst="rect">
              <a:avLst/>
            </a:prstGeom>
            <a:solidFill>
              <a:schemeClr val="bg1">
                <a:lumMod val="95000"/>
              </a:schemeClr>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300" b="1">
                  <a:solidFill>
                    <a:sysClr val="windowText" lastClr="000000"/>
                  </a:solidFill>
                </a:rPr>
                <a:t>Bilans mensuel et annuel</a:t>
              </a:r>
              <a:r>
                <a:rPr lang="fr-CA" sz="1300" b="1" baseline="0">
                  <a:solidFill>
                    <a:sysClr val="windowText" lastClr="000000"/>
                  </a:solidFill>
                </a:rPr>
                <a:t> du Bâtiment</a:t>
              </a:r>
              <a:endParaRPr lang="fr-CA" sz="1300" b="1">
                <a:solidFill>
                  <a:sysClr val="windowText" lastClr="000000"/>
                </a:solidFill>
              </a:endParaRPr>
            </a:p>
          </xdr:txBody>
        </xdr:sp>
      </xdr:grpSp>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230" y="18483941"/>
            <a:ext cx="934720" cy="972185"/>
          </a:xfrm>
          <a:prstGeom prst="rect">
            <a:avLst/>
          </a:prstGeom>
        </xdr:spPr>
      </xdr:pic>
    </xdr:grpSp>
    <xdr:clientData/>
  </xdr:twoCellAnchor>
  <xdr:twoCellAnchor>
    <xdr:from>
      <xdr:col>2</xdr:col>
      <xdr:colOff>16510</xdr:colOff>
      <xdr:row>95</xdr:row>
      <xdr:rowOff>91440</xdr:rowOff>
    </xdr:from>
    <xdr:to>
      <xdr:col>13</xdr:col>
      <xdr:colOff>7937</xdr:colOff>
      <xdr:row>115</xdr:row>
      <xdr:rowOff>97789</xdr:rowOff>
    </xdr:to>
    <xdr:graphicFrame macro="">
      <xdr:nvGraphicFramePr>
        <xdr:cNvPr id="8" name="Graphique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0</xdr:colOff>
      <xdr:row>0</xdr:row>
      <xdr:rowOff>0</xdr:rowOff>
    </xdr:from>
    <xdr:to>
      <xdr:col>13</xdr:col>
      <xdr:colOff>96382</xdr:colOff>
      <xdr:row>1</xdr:row>
      <xdr:rowOff>289924</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208000" y="0"/>
          <a:ext cx="1049020" cy="10398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P271"/>
  <sheetViews>
    <sheetView tabSelected="1" zoomScaleNormal="100" workbookViewId="0">
      <selection activeCell="D3" sqref="D3:M3"/>
    </sheetView>
  </sheetViews>
  <sheetFormatPr baseColWidth="10" defaultColWidth="11.5546875" defaultRowHeight="15.65" x14ac:dyDescent="0.3"/>
  <cols>
    <col min="1" max="1" width="6.21875" style="30" customWidth="1"/>
    <col min="2" max="2" width="3.33203125" style="69" bestFit="1" customWidth="1"/>
    <col min="3" max="3" width="59" style="70" customWidth="1"/>
    <col min="4" max="4" width="11" style="70" customWidth="1"/>
    <col min="5" max="5" width="13.77734375" style="71" customWidth="1"/>
    <col min="6" max="6" width="13.77734375" style="30" bestFit="1" customWidth="1"/>
    <col min="7" max="10" width="13.77734375" style="30" customWidth="1"/>
    <col min="11" max="11" width="16.5546875" style="30" customWidth="1"/>
    <col min="12" max="13" width="13.77734375" style="30" customWidth="1"/>
    <col min="14" max="16384" width="11.5546875" style="30"/>
  </cols>
  <sheetData>
    <row r="1" spans="2:13" s="29" customFormat="1" ht="59.5" customHeight="1" x14ac:dyDescent="0.4">
      <c r="B1" s="178" t="s">
        <v>203</v>
      </c>
      <c r="C1" s="179"/>
      <c r="D1" s="179"/>
      <c r="E1" s="179"/>
      <c r="F1" s="179"/>
      <c r="G1" s="179"/>
      <c r="H1" s="179"/>
      <c r="I1" s="179"/>
      <c r="J1" s="179"/>
      <c r="K1" s="179"/>
      <c r="L1" s="179"/>
    </row>
    <row r="2" spans="2:13" s="29" customFormat="1" ht="215.4" customHeight="1" x14ac:dyDescent="0.4">
      <c r="B2" s="177" t="s">
        <v>204</v>
      </c>
      <c r="C2" s="177"/>
      <c r="D2" s="177"/>
      <c r="E2" s="177"/>
      <c r="F2" s="177"/>
      <c r="G2" s="177"/>
      <c r="H2" s="177"/>
      <c r="I2" s="177"/>
      <c r="J2" s="177"/>
      <c r="K2" s="177"/>
      <c r="L2" s="177"/>
      <c r="M2" s="177"/>
    </row>
    <row r="3" spans="2:13" s="29" customFormat="1" ht="48.7" customHeight="1" x14ac:dyDescent="0.4">
      <c r="B3" s="152" t="s">
        <v>179</v>
      </c>
      <c r="C3" s="153"/>
      <c r="D3" s="162" t="s">
        <v>184</v>
      </c>
      <c r="E3" s="162"/>
      <c r="F3" s="162"/>
      <c r="G3" s="162"/>
      <c r="H3" s="162"/>
      <c r="I3" s="162"/>
      <c r="J3" s="162"/>
      <c r="K3" s="162"/>
      <c r="L3" s="162"/>
      <c r="M3" s="162"/>
    </row>
    <row r="4" spans="2:13" s="29" customFormat="1" ht="27.7" customHeight="1" x14ac:dyDescent="0.4">
      <c r="B4" s="164" t="s">
        <v>176</v>
      </c>
      <c r="C4" s="165"/>
      <c r="D4" s="163"/>
      <c r="E4" s="163"/>
      <c r="F4" s="163"/>
      <c r="G4" s="163"/>
      <c r="H4" s="163"/>
      <c r="I4" s="163"/>
      <c r="J4" s="163"/>
      <c r="K4" s="163"/>
      <c r="L4" s="163"/>
      <c r="M4" s="163"/>
    </row>
    <row r="5" spans="2:13" s="29" customFormat="1" ht="27.7" customHeight="1" x14ac:dyDescent="0.4">
      <c r="B5" s="168" t="s">
        <v>180</v>
      </c>
      <c r="C5" s="169"/>
      <c r="D5" s="163"/>
      <c r="E5" s="163"/>
      <c r="F5" s="163"/>
      <c r="G5" s="163"/>
      <c r="H5" s="163"/>
      <c r="I5" s="163"/>
      <c r="J5" s="163"/>
      <c r="K5" s="163"/>
      <c r="L5" s="163"/>
      <c r="M5" s="163"/>
    </row>
    <row r="6" spans="2:13" s="29" customFormat="1" ht="27.7" customHeight="1" x14ac:dyDescent="0.4">
      <c r="B6" s="170" t="s">
        <v>177</v>
      </c>
      <c r="C6" s="171"/>
      <c r="D6" s="163"/>
      <c r="E6" s="163"/>
      <c r="F6" s="163"/>
      <c r="G6" s="163"/>
      <c r="H6" s="163"/>
      <c r="I6" s="163"/>
      <c r="J6" s="163"/>
      <c r="K6" s="163"/>
      <c r="L6" s="163"/>
      <c r="M6" s="163"/>
    </row>
    <row r="7" spans="2:13" s="29" customFormat="1" ht="27.7" customHeight="1" x14ac:dyDescent="0.4">
      <c r="B7" s="164" t="s">
        <v>178</v>
      </c>
      <c r="C7" s="165"/>
      <c r="D7" s="163"/>
      <c r="E7" s="163"/>
      <c r="F7" s="163"/>
      <c r="G7" s="163"/>
      <c r="H7" s="163"/>
      <c r="I7" s="163"/>
      <c r="J7" s="163"/>
      <c r="K7" s="163"/>
      <c r="L7" s="163"/>
      <c r="M7" s="163"/>
    </row>
    <row r="8" spans="2:13" s="29" customFormat="1" ht="28.2" customHeight="1" x14ac:dyDescent="0.4">
      <c r="B8" s="151" t="s">
        <v>87</v>
      </c>
      <c r="C8" s="151"/>
      <c r="D8" s="163"/>
      <c r="E8" s="163"/>
      <c r="F8" s="163"/>
      <c r="G8" s="163"/>
      <c r="H8" s="163"/>
      <c r="I8" s="163"/>
      <c r="J8" s="163"/>
      <c r="K8" s="163"/>
      <c r="L8" s="163"/>
      <c r="M8" s="163"/>
    </row>
    <row r="9" spans="2:13" s="29" customFormat="1" ht="21.3" x14ac:dyDescent="0.4">
      <c r="B9" s="172" t="s">
        <v>82</v>
      </c>
      <c r="C9" s="172"/>
      <c r="D9" s="172"/>
      <c r="E9" s="172"/>
      <c r="F9" s="172"/>
      <c r="G9" s="172"/>
      <c r="H9" s="172"/>
      <c r="I9" s="172"/>
      <c r="J9" s="172"/>
      <c r="K9" s="172"/>
      <c r="L9" s="172"/>
      <c r="M9" s="172"/>
    </row>
    <row r="10" spans="2:13" s="29" customFormat="1" ht="58.7" customHeight="1" x14ac:dyDescent="0.4">
      <c r="B10" s="180" t="s">
        <v>90</v>
      </c>
      <c r="C10" s="180"/>
      <c r="D10" s="180"/>
      <c r="E10" s="180"/>
      <c r="F10" s="180"/>
      <c r="G10" s="180"/>
      <c r="H10" s="180"/>
      <c r="I10" s="180"/>
      <c r="J10" s="180"/>
      <c r="K10" s="180"/>
      <c r="L10" s="180"/>
      <c r="M10" s="180"/>
    </row>
    <row r="11" spans="2:13" ht="18.2" x14ac:dyDescent="0.3">
      <c r="B11" s="172" t="s">
        <v>72</v>
      </c>
      <c r="C11" s="172"/>
      <c r="D11" s="172"/>
      <c r="E11" s="172"/>
      <c r="F11" s="172"/>
      <c r="G11" s="172"/>
      <c r="H11" s="172"/>
      <c r="I11" s="172"/>
      <c r="J11" s="172"/>
      <c r="K11" s="172"/>
      <c r="L11" s="172"/>
      <c r="M11" s="172"/>
    </row>
    <row r="12" spans="2:13" x14ac:dyDescent="0.3">
      <c r="B12" s="118" t="s">
        <v>1</v>
      </c>
      <c r="C12" s="167" t="s">
        <v>62</v>
      </c>
      <c r="D12" s="167"/>
      <c r="E12" s="167"/>
      <c r="F12" s="167"/>
      <c r="G12" s="167"/>
      <c r="H12" s="167"/>
      <c r="I12" s="167"/>
      <c r="J12" s="167"/>
      <c r="K12" s="167"/>
      <c r="L12" s="167"/>
      <c r="M12" s="167"/>
    </row>
    <row r="13" spans="2:13" x14ac:dyDescent="0.3">
      <c r="B13" s="31" t="s">
        <v>2</v>
      </c>
      <c r="C13" s="108" t="s">
        <v>200</v>
      </c>
      <c r="D13" s="144">
        <f>E14*F14+E15*F15+E16*F16+E17*F17+E18*F18+E19*F19+E20*F20+E21*F21</f>
        <v>0</v>
      </c>
      <c r="E13" s="145">
        <f>IF(E14=1,1,0)+IF(F14&lt;D13,1,0)</f>
        <v>0</v>
      </c>
      <c r="F13" s="145">
        <f>IF(E15=1,1,0)+IF(F15&lt;D13,1,0)</f>
        <v>0</v>
      </c>
      <c r="G13" s="145">
        <f>IF(E16=1,1,0)+IF(F16&lt;D13,1,0)</f>
        <v>0</v>
      </c>
      <c r="H13" s="145">
        <f>IF(E17=1,1,0)+IF(F17&lt;D13,1,0)</f>
        <v>0</v>
      </c>
      <c r="I13" s="145">
        <f>IF(E18=1,1,0)+IF(F18&lt;D13,1,0)</f>
        <v>0</v>
      </c>
      <c r="J13" s="145">
        <f>IF(E19=1,1,0)+IF(F19&lt;D13,1,0)</f>
        <v>0</v>
      </c>
      <c r="K13" s="145">
        <f>IF(E20=1,1,0)+IF(F20&lt;D13,1,0)</f>
        <v>0</v>
      </c>
      <c r="L13" s="145">
        <f>IF(E21=1,1,0)+IF(F21&lt;D13,1,0)</f>
        <v>0</v>
      </c>
    </row>
    <row r="14" spans="2:13" s="32" customFormat="1" x14ac:dyDescent="0.15">
      <c r="B14" s="33"/>
      <c r="C14" s="34" t="s">
        <v>49</v>
      </c>
      <c r="D14" s="143"/>
      <c r="E14" s="146">
        <f t="shared" ref="E14:E21" si="0">IF(D14="x",1,0)</f>
        <v>0</v>
      </c>
      <c r="F14" s="146">
        <v>1</v>
      </c>
      <c r="G14" s="35"/>
      <c r="H14" s="36"/>
      <c r="I14" s="36"/>
      <c r="J14" s="36"/>
    </row>
    <row r="15" spans="2:13" s="32" customFormat="1" ht="14.4" customHeight="1" x14ac:dyDescent="0.15">
      <c r="B15" s="33"/>
      <c r="C15" s="34" t="s">
        <v>41</v>
      </c>
      <c r="D15" s="143"/>
      <c r="E15" s="146">
        <f t="shared" si="0"/>
        <v>0</v>
      </c>
      <c r="F15" s="146">
        <v>2</v>
      </c>
      <c r="G15" s="181" t="str">
        <f>IF(SUM(E14:E21)&gt;1,"Vous avez saisi plus d'un choix. SVP corrigez.","")</f>
        <v/>
      </c>
      <c r="H15" s="181"/>
      <c r="I15" s="181"/>
      <c r="J15" s="181"/>
      <c r="K15" s="181"/>
      <c r="L15" s="181"/>
      <c r="M15" s="181"/>
    </row>
    <row r="16" spans="2:13" s="32" customFormat="1" ht="14.4" customHeight="1" x14ac:dyDescent="0.15">
      <c r="B16" s="33"/>
      <c r="C16" s="34" t="s">
        <v>91</v>
      </c>
      <c r="D16" s="143"/>
      <c r="E16" s="146">
        <f t="shared" si="0"/>
        <v>0</v>
      </c>
      <c r="F16" s="146">
        <v>3</v>
      </c>
      <c r="G16" s="181"/>
      <c r="H16" s="181"/>
      <c r="I16" s="181"/>
      <c r="J16" s="181"/>
      <c r="K16" s="181"/>
      <c r="L16" s="181"/>
      <c r="M16" s="181"/>
    </row>
    <row r="17" spans="1:13" s="32" customFormat="1" ht="14.4" customHeight="1" x14ac:dyDescent="0.15">
      <c r="B17" s="33"/>
      <c r="C17" s="34" t="s">
        <v>92</v>
      </c>
      <c r="D17" s="143"/>
      <c r="E17" s="146">
        <f t="shared" si="0"/>
        <v>0</v>
      </c>
      <c r="F17" s="146">
        <v>4</v>
      </c>
      <c r="G17" s="181"/>
      <c r="H17" s="181"/>
      <c r="I17" s="181"/>
      <c r="J17" s="181"/>
      <c r="K17" s="181"/>
      <c r="L17" s="181"/>
      <c r="M17" s="181"/>
    </row>
    <row r="18" spans="1:13" s="32" customFormat="1" ht="15.05" x14ac:dyDescent="0.15">
      <c r="B18" s="33"/>
      <c r="C18" s="34" t="s">
        <v>93</v>
      </c>
      <c r="D18" s="143"/>
      <c r="E18" s="146">
        <f t="shared" si="0"/>
        <v>0</v>
      </c>
      <c r="F18" s="146">
        <v>5</v>
      </c>
      <c r="G18" s="181"/>
      <c r="H18" s="181"/>
      <c r="I18" s="181"/>
      <c r="J18" s="181"/>
      <c r="K18" s="181"/>
      <c r="L18" s="181"/>
      <c r="M18" s="181"/>
    </row>
    <row r="19" spans="1:13" s="37" customFormat="1" ht="15.05" x14ac:dyDescent="0.15">
      <c r="B19" s="38"/>
      <c r="C19" s="34" t="s">
        <v>94</v>
      </c>
      <c r="D19" s="143"/>
      <c r="E19" s="146">
        <f t="shared" si="0"/>
        <v>0</v>
      </c>
      <c r="F19" s="146">
        <v>6</v>
      </c>
      <c r="G19" s="39"/>
      <c r="H19" s="39"/>
      <c r="I19" s="39"/>
      <c r="J19" s="39"/>
    </row>
    <row r="20" spans="1:13" s="37" customFormat="1" ht="15.05" x14ac:dyDescent="0.15">
      <c r="B20" s="38"/>
      <c r="C20" s="34" t="s">
        <v>183</v>
      </c>
      <c r="D20" s="143"/>
      <c r="E20" s="146">
        <f t="shared" si="0"/>
        <v>0</v>
      </c>
      <c r="F20" s="146">
        <v>7</v>
      </c>
      <c r="G20" s="39"/>
      <c r="H20" s="39"/>
      <c r="I20" s="39"/>
      <c r="J20" s="39"/>
    </row>
    <row r="21" spans="1:13" s="37" customFormat="1" ht="15.05" x14ac:dyDescent="0.15">
      <c r="B21" s="38"/>
      <c r="C21" s="34" t="s">
        <v>182</v>
      </c>
      <c r="D21" s="143"/>
      <c r="E21" s="146">
        <f t="shared" si="0"/>
        <v>0</v>
      </c>
      <c r="F21" s="146">
        <v>8</v>
      </c>
      <c r="G21" s="39"/>
      <c r="H21" s="39"/>
      <c r="I21" s="39"/>
      <c r="J21" s="39"/>
    </row>
    <row r="22" spans="1:13" ht="31.3" x14ac:dyDescent="0.3">
      <c r="A22" s="40"/>
      <c r="B22" s="41" t="s">
        <v>3</v>
      </c>
      <c r="C22" s="105" t="s">
        <v>83</v>
      </c>
      <c r="D22" s="42"/>
      <c r="E22" s="3"/>
      <c r="F22" s="173" t="s">
        <v>57</v>
      </c>
      <c r="G22" s="174"/>
      <c r="H22" s="174"/>
      <c r="I22" s="174"/>
      <c r="J22" s="174"/>
      <c r="K22" s="174"/>
      <c r="L22" s="174"/>
      <c r="M22" s="174"/>
    </row>
    <row r="23" spans="1:13" ht="51.05" customHeight="1" x14ac:dyDescent="0.3">
      <c r="A23" s="40"/>
      <c r="B23" s="41" t="s">
        <v>4</v>
      </c>
      <c r="C23" s="105" t="s">
        <v>106</v>
      </c>
      <c r="D23" s="42"/>
      <c r="E23" s="3"/>
      <c r="F23" s="173"/>
      <c r="G23" s="174"/>
      <c r="H23" s="174"/>
      <c r="I23" s="174"/>
      <c r="J23" s="174"/>
      <c r="K23" s="174"/>
      <c r="L23" s="174"/>
      <c r="M23" s="174"/>
    </row>
    <row r="24" spans="1:13" ht="47" x14ac:dyDescent="0.3">
      <c r="A24" s="40"/>
      <c r="B24" s="41" t="s">
        <v>9</v>
      </c>
      <c r="C24" s="105" t="s">
        <v>171</v>
      </c>
      <c r="D24" s="42"/>
      <c r="E24" s="3"/>
      <c r="F24" s="173"/>
      <c r="G24" s="174"/>
      <c r="H24" s="174"/>
      <c r="I24" s="174"/>
      <c r="J24" s="174"/>
      <c r="K24" s="174"/>
      <c r="L24" s="174"/>
      <c r="M24" s="174"/>
    </row>
    <row r="25" spans="1:13" x14ac:dyDescent="0.3">
      <c r="A25" s="40"/>
      <c r="B25" s="41" t="s">
        <v>37</v>
      </c>
      <c r="C25" s="105" t="s">
        <v>38</v>
      </c>
      <c r="D25" s="42"/>
      <c r="E25" s="3"/>
      <c r="F25" s="173"/>
      <c r="G25" s="174"/>
      <c r="H25" s="174"/>
      <c r="I25" s="174"/>
      <c r="J25" s="174"/>
      <c r="K25" s="174"/>
      <c r="L25" s="174"/>
      <c r="M25" s="174"/>
    </row>
    <row r="26" spans="1:13" x14ac:dyDescent="0.3">
      <c r="A26" s="40"/>
      <c r="B26" s="41" t="s">
        <v>48</v>
      </c>
      <c r="C26" s="105" t="s">
        <v>51</v>
      </c>
      <c r="D26" s="42"/>
      <c r="E26" s="3"/>
      <c r="F26" s="173"/>
      <c r="G26" s="174"/>
      <c r="H26" s="174"/>
      <c r="I26" s="174"/>
      <c r="J26" s="174"/>
      <c r="K26" s="174"/>
      <c r="L26" s="174"/>
      <c r="M26" s="174"/>
    </row>
    <row r="27" spans="1:13" ht="22.25" customHeight="1" x14ac:dyDescent="0.3">
      <c r="A27" s="40"/>
      <c r="B27" s="43"/>
      <c r="C27" s="72"/>
      <c r="D27" s="42"/>
      <c r="E27" s="44"/>
      <c r="F27" s="173"/>
      <c r="G27" s="174"/>
      <c r="H27" s="174"/>
      <c r="I27" s="174"/>
      <c r="J27" s="174"/>
      <c r="K27" s="174"/>
      <c r="L27" s="174"/>
      <c r="M27" s="174"/>
    </row>
    <row r="28" spans="1:13" ht="18.2" x14ac:dyDescent="0.3">
      <c r="A28" s="40"/>
      <c r="B28" s="41" t="s">
        <v>97</v>
      </c>
      <c r="C28" s="154" t="s">
        <v>65</v>
      </c>
      <c r="D28" s="155"/>
      <c r="E28" s="11">
        <f>SUM(E22:E26)</f>
        <v>0</v>
      </c>
    </row>
    <row r="29" spans="1:13" x14ac:dyDescent="0.3">
      <c r="A29" s="40"/>
      <c r="B29" s="28" t="s">
        <v>8</v>
      </c>
      <c r="C29" s="167" t="s">
        <v>63</v>
      </c>
      <c r="D29" s="167"/>
      <c r="E29" s="167"/>
      <c r="F29" s="167"/>
      <c r="G29" s="167"/>
      <c r="H29" s="167"/>
      <c r="I29" s="167"/>
      <c r="J29" s="167"/>
      <c r="K29" s="167"/>
      <c r="L29" s="167"/>
      <c r="M29" s="167"/>
    </row>
    <row r="30" spans="1:13" s="44" customFormat="1" x14ac:dyDescent="0.3">
      <c r="A30" s="45"/>
      <c r="B30" s="46"/>
      <c r="C30" s="106" t="s">
        <v>64</v>
      </c>
      <c r="D30" s="47"/>
      <c r="E30" s="47"/>
      <c r="F30" s="47"/>
      <c r="G30" s="47"/>
      <c r="H30" s="47"/>
      <c r="I30" s="47"/>
      <c r="J30" s="47"/>
      <c r="K30" s="47"/>
    </row>
    <row r="31" spans="1:13" x14ac:dyDescent="0.3">
      <c r="A31" s="40"/>
      <c r="B31" s="41" t="s">
        <v>5</v>
      </c>
      <c r="C31" s="105" t="s">
        <v>23</v>
      </c>
      <c r="D31" s="42"/>
      <c r="E31" s="3"/>
    </row>
    <row r="32" spans="1:13" x14ac:dyDescent="0.3">
      <c r="A32" s="40"/>
      <c r="B32" s="41" t="s">
        <v>6</v>
      </c>
      <c r="C32" s="105" t="s">
        <v>34</v>
      </c>
      <c r="D32" s="42"/>
      <c r="E32" s="3"/>
      <c r="F32" s="156" t="s">
        <v>57</v>
      </c>
      <c r="G32" s="174"/>
      <c r="H32" s="174"/>
      <c r="I32" s="174"/>
      <c r="J32" s="174"/>
      <c r="K32" s="174"/>
      <c r="L32" s="174"/>
      <c r="M32" s="174"/>
    </row>
    <row r="33" spans="1:13" x14ac:dyDescent="0.3">
      <c r="A33" s="40"/>
      <c r="B33" s="41" t="s">
        <v>7</v>
      </c>
      <c r="C33" s="105" t="s">
        <v>35</v>
      </c>
      <c r="D33" s="42"/>
      <c r="E33" s="3"/>
      <c r="F33" s="156"/>
      <c r="G33" s="174"/>
      <c r="H33" s="174"/>
      <c r="I33" s="174"/>
      <c r="J33" s="174"/>
      <c r="K33" s="174"/>
      <c r="L33" s="174"/>
      <c r="M33" s="174"/>
    </row>
    <row r="34" spans="1:13" ht="15.05" customHeight="1" x14ac:dyDescent="0.3">
      <c r="A34" s="40"/>
      <c r="B34" s="41" t="s">
        <v>95</v>
      </c>
      <c r="C34" s="105" t="s">
        <v>166</v>
      </c>
      <c r="D34" s="42"/>
      <c r="E34" s="3"/>
      <c r="F34" s="156"/>
      <c r="G34" s="174"/>
      <c r="H34" s="174"/>
      <c r="I34" s="174"/>
      <c r="J34" s="174"/>
      <c r="K34" s="174"/>
      <c r="L34" s="174"/>
      <c r="M34" s="174"/>
    </row>
    <row r="35" spans="1:13" ht="22.25" customHeight="1" x14ac:dyDescent="0.3">
      <c r="A35" s="40"/>
      <c r="B35" s="40"/>
      <c r="C35" s="72"/>
      <c r="D35" s="42"/>
      <c r="E35" s="42"/>
      <c r="F35" s="156"/>
      <c r="G35" s="174"/>
      <c r="H35" s="174"/>
      <c r="I35" s="174"/>
      <c r="J35" s="174"/>
      <c r="K35" s="174"/>
      <c r="L35" s="174"/>
      <c r="M35" s="174"/>
    </row>
    <row r="36" spans="1:13" x14ac:dyDescent="0.3">
      <c r="A36" s="40"/>
      <c r="B36" s="41" t="s">
        <v>36</v>
      </c>
      <c r="C36" s="157" t="s">
        <v>66</v>
      </c>
      <c r="D36" s="157"/>
      <c r="E36" s="8">
        <f>SUM(E31:E34)</f>
        <v>0</v>
      </c>
      <c r="F36" s="156"/>
      <c r="G36" s="174"/>
      <c r="H36" s="174"/>
      <c r="I36" s="174"/>
      <c r="J36" s="174"/>
      <c r="K36" s="174"/>
      <c r="L36" s="174"/>
      <c r="M36" s="174"/>
    </row>
    <row r="37" spans="1:13" x14ac:dyDescent="0.3">
      <c r="A37" s="40"/>
      <c r="B37" s="43"/>
      <c r="C37" s="107"/>
      <c r="D37" s="107"/>
      <c r="E37" s="48"/>
      <c r="F37" s="156"/>
      <c r="G37" s="174"/>
      <c r="H37" s="174"/>
      <c r="I37" s="174"/>
      <c r="J37" s="174"/>
      <c r="K37" s="174"/>
      <c r="L37" s="174"/>
      <c r="M37" s="174"/>
    </row>
    <row r="38" spans="1:13" ht="18.2" x14ac:dyDescent="0.3">
      <c r="A38" s="40"/>
      <c r="B38" s="41" t="s">
        <v>96</v>
      </c>
      <c r="C38" s="158" t="s">
        <v>98</v>
      </c>
      <c r="D38" s="158"/>
      <c r="E38" s="11">
        <f>E28-E36</f>
        <v>0</v>
      </c>
      <c r="F38" s="156"/>
      <c r="G38" s="174"/>
      <c r="H38" s="174"/>
      <c r="I38" s="174"/>
      <c r="J38" s="174"/>
      <c r="K38" s="174"/>
      <c r="L38" s="174"/>
      <c r="M38" s="174"/>
    </row>
    <row r="39" spans="1:13" x14ac:dyDescent="0.3">
      <c r="A39" s="40"/>
      <c r="B39" s="43"/>
      <c r="C39" s="49"/>
      <c r="D39" s="49"/>
      <c r="E39" s="50"/>
    </row>
    <row r="40" spans="1:13" x14ac:dyDescent="0.3">
      <c r="A40" s="40"/>
      <c r="B40" s="28" t="s">
        <v>15</v>
      </c>
      <c r="C40" s="166" t="s">
        <v>67</v>
      </c>
      <c r="D40" s="166"/>
      <c r="E40" s="166"/>
      <c r="F40" s="166"/>
      <c r="G40" s="166"/>
      <c r="H40" s="166"/>
      <c r="I40" s="166"/>
      <c r="J40" s="166"/>
      <c r="K40" s="166"/>
      <c r="L40" s="166"/>
      <c r="M40" s="166"/>
    </row>
    <row r="41" spans="1:13" x14ac:dyDescent="0.3">
      <c r="A41" s="40"/>
      <c r="B41" s="41" t="s">
        <v>16</v>
      </c>
      <c r="C41" s="51" t="s">
        <v>11</v>
      </c>
      <c r="D41" s="51"/>
      <c r="E41" s="8">
        <f>E38</f>
        <v>0</v>
      </c>
    </row>
    <row r="42" spans="1:13" ht="21.3" x14ac:dyDescent="0.3">
      <c r="A42" s="40"/>
      <c r="B42" s="41" t="s">
        <v>17</v>
      </c>
      <c r="C42" s="51" t="s">
        <v>12</v>
      </c>
      <c r="D42" s="147" t="s">
        <v>205</v>
      </c>
      <c r="E42" s="4"/>
      <c r="F42" s="156" t="s">
        <v>57</v>
      </c>
      <c r="G42" s="174"/>
      <c r="H42" s="174"/>
      <c r="I42" s="174"/>
      <c r="J42" s="174"/>
      <c r="K42" s="174"/>
      <c r="L42" s="174"/>
      <c r="M42" s="174"/>
    </row>
    <row r="43" spans="1:13" x14ac:dyDescent="0.3">
      <c r="A43" s="40"/>
      <c r="B43" s="41" t="s">
        <v>18</v>
      </c>
      <c r="C43" s="51" t="s">
        <v>13</v>
      </c>
      <c r="D43" s="51"/>
      <c r="E43" s="3"/>
      <c r="F43" s="156"/>
      <c r="G43" s="174"/>
      <c r="H43" s="174"/>
      <c r="I43" s="174"/>
      <c r="J43" s="174"/>
      <c r="K43" s="174"/>
      <c r="L43" s="174"/>
      <c r="M43" s="174"/>
    </row>
    <row r="44" spans="1:13" x14ac:dyDescent="0.3">
      <c r="A44" s="40"/>
      <c r="B44" s="41" t="s">
        <v>19</v>
      </c>
      <c r="C44" s="51" t="s">
        <v>10</v>
      </c>
      <c r="D44" s="51"/>
      <c r="E44" s="8">
        <f>E43*12</f>
        <v>0</v>
      </c>
      <c r="F44" s="156"/>
      <c r="G44" s="174"/>
      <c r="H44" s="174"/>
      <c r="I44" s="174"/>
      <c r="J44" s="174"/>
      <c r="K44" s="174"/>
      <c r="L44" s="174"/>
      <c r="M44" s="174"/>
    </row>
    <row r="45" spans="1:13" x14ac:dyDescent="0.3">
      <c r="A45" s="40"/>
      <c r="B45" s="43"/>
      <c r="C45" s="158" t="s">
        <v>68</v>
      </c>
      <c r="D45" s="158"/>
      <c r="E45" s="44"/>
      <c r="F45" s="156"/>
      <c r="G45" s="174"/>
      <c r="H45" s="174"/>
      <c r="I45" s="174"/>
      <c r="J45" s="174"/>
      <c r="K45" s="174"/>
      <c r="L45" s="174"/>
      <c r="M45" s="174"/>
    </row>
    <row r="46" spans="1:13" x14ac:dyDescent="0.3">
      <c r="A46" s="40"/>
      <c r="B46" s="41" t="s">
        <v>20</v>
      </c>
      <c r="C46" s="51" t="s">
        <v>14</v>
      </c>
      <c r="D46" s="51"/>
      <c r="E46" s="26" t="str">
        <f>IF(COUNTA(E41,E42,E43)&lt;3," - ",((1+E42/2)^(2/12))-1)</f>
        <v xml:space="preserve"> - </v>
      </c>
      <c r="F46" s="156"/>
      <c r="G46" s="174"/>
      <c r="H46" s="174"/>
      <c r="I46" s="174"/>
      <c r="J46" s="174"/>
      <c r="K46" s="174"/>
      <c r="L46" s="174"/>
      <c r="M46" s="174"/>
    </row>
    <row r="47" spans="1:13" ht="18.2" x14ac:dyDescent="0.3">
      <c r="A47" s="40"/>
      <c r="B47" s="41" t="s">
        <v>21</v>
      </c>
      <c r="C47" s="51" t="s">
        <v>70</v>
      </c>
      <c r="D47" s="51"/>
      <c r="E47" s="9">
        <f>IF(E41=0,0,(IF(COUNTA(E41,E42,E43)&lt;3," - ",PMT(E46,E43*12,-E41))))</f>
        <v>0</v>
      </c>
      <c r="F47" s="156"/>
      <c r="G47" s="174"/>
      <c r="H47" s="174"/>
      <c r="I47" s="174"/>
      <c r="J47" s="174"/>
      <c r="K47" s="174"/>
      <c r="L47" s="174"/>
      <c r="M47" s="174"/>
    </row>
    <row r="48" spans="1:13" ht="18.2" x14ac:dyDescent="0.3">
      <c r="B48" s="41" t="s">
        <v>22</v>
      </c>
      <c r="C48" s="51" t="s">
        <v>69</v>
      </c>
      <c r="D48" s="51"/>
      <c r="E48" s="11">
        <f>E47*12</f>
        <v>0</v>
      </c>
      <c r="F48" s="156"/>
      <c r="G48" s="174"/>
      <c r="H48" s="174"/>
      <c r="I48" s="174"/>
      <c r="J48" s="174"/>
      <c r="K48" s="174"/>
      <c r="L48" s="174"/>
      <c r="M48" s="174"/>
    </row>
    <row r="49" spans="2:14" ht="18.2" x14ac:dyDescent="0.3">
      <c r="B49" s="43"/>
      <c r="C49" s="51"/>
      <c r="D49" s="51"/>
      <c r="E49" s="5"/>
    </row>
    <row r="50" spans="2:14" ht="18.2" x14ac:dyDescent="0.3">
      <c r="B50" s="172" t="s">
        <v>71</v>
      </c>
      <c r="C50" s="172"/>
      <c r="D50" s="172"/>
      <c r="E50" s="172"/>
      <c r="F50" s="172"/>
      <c r="G50" s="172"/>
      <c r="H50" s="172"/>
      <c r="I50" s="172"/>
      <c r="J50" s="172"/>
      <c r="K50" s="172"/>
      <c r="L50" s="172"/>
      <c r="M50" s="172"/>
    </row>
    <row r="51" spans="2:14" x14ac:dyDescent="0.3">
      <c r="B51" s="118" t="s">
        <v>24</v>
      </c>
      <c r="C51" s="176" t="s">
        <v>109</v>
      </c>
      <c r="D51" s="176"/>
      <c r="E51" s="176"/>
      <c r="F51" s="176"/>
      <c r="G51" s="176"/>
      <c r="H51" s="176"/>
      <c r="I51" s="176"/>
      <c r="J51" s="176"/>
      <c r="K51" s="176"/>
      <c r="L51" s="176"/>
      <c r="M51" s="176"/>
    </row>
    <row r="52" spans="2:14" x14ac:dyDescent="0.3">
      <c r="B52" s="30"/>
      <c r="C52" s="30"/>
      <c r="D52" s="30"/>
      <c r="E52" s="52"/>
      <c r="F52" s="52"/>
      <c r="G52" s="52"/>
      <c r="H52" s="52"/>
      <c r="I52" s="52"/>
      <c r="J52" s="52"/>
    </row>
    <row r="53" spans="2:14" x14ac:dyDescent="0.3">
      <c r="B53" s="41" t="s">
        <v>25</v>
      </c>
      <c r="C53" s="105" t="s">
        <v>73</v>
      </c>
      <c r="D53" s="53"/>
      <c r="E53" s="12">
        <f>E48</f>
        <v>0</v>
      </c>
      <c r="F53" s="2"/>
      <c r="G53" s="2"/>
      <c r="H53" s="2"/>
      <c r="I53" s="2"/>
      <c r="J53" s="2"/>
    </row>
    <row r="54" spans="2:14" x14ac:dyDescent="0.3">
      <c r="B54" s="43"/>
      <c r="C54" s="42"/>
      <c r="D54" s="53"/>
      <c r="E54" s="52" t="s">
        <v>42</v>
      </c>
      <c r="F54" s="52" t="s">
        <v>43</v>
      </c>
      <c r="G54" s="52" t="s">
        <v>44</v>
      </c>
      <c r="H54" s="52" t="s">
        <v>45</v>
      </c>
      <c r="I54" s="52" t="s">
        <v>46</v>
      </c>
      <c r="J54" s="52" t="s">
        <v>47</v>
      </c>
      <c r="K54" s="52" t="s">
        <v>185</v>
      </c>
      <c r="L54" s="52" t="s">
        <v>186</v>
      </c>
      <c r="M54" s="54" t="s">
        <v>52</v>
      </c>
    </row>
    <row r="55" spans="2:14" x14ac:dyDescent="0.3">
      <c r="B55" s="41" t="s">
        <v>26</v>
      </c>
      <c r="C55" s="105" t="s">
        <v>102</v>
      </c>
      <c r="D55" s="53"/>
      <c r="E55" s="132">
        <f>((IFERROR($E$53/$D$13,0))*E$13)</f>
        <v>0</v>
      </c>
      <c r="F55" s="132">
        <f>((IFERROR($E$53/$D$13,0))*F$13)</f>
        <v>0</v>
      </c>
      <c r="G55" s="132">
        <f t="shared" ref="G55:L55" si="1">((IFERROR($E$53/$D$13,0))*G$13)</f>
        <v>0</v>
      </c>
      <c r="H55" s="132">
        <f t="shared" si="1"/>
        <v>0</v>
      </c>
      <c r="I55" s="132">
        <f t="shared" si="1"/>
        <v>0</v>
      </c>
      <c r="J55" s="132">
        <f t="shared" si="1"/>
        <v>0</v>
      </c>
      <c r="K55" s="132">
        <f t="shared" si="1"/>
        <v>0</v>
      </c>
      <c r="L55" s="132">
        <f t="shared" si="1"/>
        <v>0</v>
      </c>
      <c r="M55" s="133">
        <f>SUM(E55:L55)</f>
        <v>0</v>
      </c>
    </row>
    <row r="56" spans="2:14" x14ac:dyDescent="0.3">
      <c r="B56" s="41" t="s">
        <v>27</v>
      </c>
      <c r="C56" s="105" t="s">
        <v>40</v>
      </c>
      <c r="D56" s="53"/>
      <c r="E56" s="6"/>
      <c r="F56" s="134"/>
      <c r="G56" s="134"/>
      <c r="H56" s="134"/>
      <c r="I56" s="134"/>
      <c r="J56" s="134"/>
      <c r="K56" s="134"/>
      <c r="L56" s="134"/>
      <c r="M56" s="133">
        <f>(E56*E$13)+(F56*F$13)+(G56*G$13)+(H56*H$13)+(I56*I$13)+(J56*J$13)+(K56*K$13)+(L56*L$13)</f>
        <v>0</v>
      </c>
    </row>
    <row r="57" spans="2:14" ht="15.65" customHeight="1" x14ac:dyDescent="0.3">
      <c r="B57" s="41" t="s">
        <v>28</v>
      </c>
      <c r="C57" s="105" t="s">
        <v>181</v>
      </c>
      <c r="D57" s="15">
        <v>2E-3</v>
      </c>
      <c r="E57" s="14">
        <f>((IFERROR(($E$22*$D$57)/$D$13,0))*E$13)</f>
        <v>0</v>
      </c>
      <c r="F57" s="14">
        <f t="shared" ref="F57:L57" si="2">((IFERROR(($E$22*$D$57)/$D$13,0))*F$13)</f>
        <v>0</v>
      </c>
      <c r="G57" s="14">
        <f t="shared" si="2"/>
        <v>0</v>
      </c>
      <c r="H57" s="14">
        <f t="shared" si="2"/>
        <v>0</v>
      </c>
      <c r="I57" s="14">
        <f t="shared" si="2"/>
        <v>0</v>
      </c>
      <c r="J57" s="14">
        <f t="shared" si="2"/>
        <v>0</v>
      </c>
      <c r="K57" s="14">
        <f t="shared" si="2"/>
        <v>0</v>
      </c>
      <c r="L57" s="14">
        <f t="shared" si="2"/>
        <v>0</v>
      </c>
      <c r="M57" s="133">
        <f>SUM(E57:L57)</f>
        <v>0</v>
      </c>
    </row>
    <row r="58" spans="2:14" x14ac:dyDescent="0.3">
      <c r="B58" s="41" t="s">
        <v>29</v>
      </c>
      <c r="C58" s="105" t="s">
        <v>74</v>
      </c>
      <c r="D58" s="56"/>
      <c r="E58" s="6"/>
      <c r="F58" s="134"/>
      <c r="G58" s="134"/>
      <c r="H58" s="134"/>
      <c r="I58" s="134"/>
      <c r="J58" s="134"/>
      <c r="K58" s="134"/>
      <c r="L58" s="134"/>
      <c r="M58" s="133">
        <f>(E58*E$13)+(F58*F$13)+(G58*G$13)+(H58*H$13)+(I58*I$13)+(J58*J$13)+(K58*K$13)+(L58*L$13)</f>
        <v>0</v>
      </c>
    </row>
    <row r="59" spans="2:14" ht="32.6" customHeight="1" x14ac:dyDescent="0.3">
      <c r="B59" s="41" t="s">
        <v>30</v>
      </c>
      <c r="C59" s="105" t="s">
        <v>189</v>
      </c>
      <c r="D59" s="27">
        <v>0.06</v>
      </c>
      <c r="E59" s="14">
        <f>((IFERROR((((($D$59*$E$22)/25)/$D$13)),0)*E$13))</f>
        <v>0</v>
      </c>
      <c r="F59" s="14">
        <f t="shared" ref="F59:L59" si="3">((IFERROR((((($D$59*$E$22)/25)/$D$13)),0)*F$13))</f>
        <v>0</v>
      </c>
      <c r="G59" s="14">
        <f t="shared" si="3"/>
        <v>0</v>
      </c>
      <c r="H59" s="14">
        <f t="shared" si="3"/>
        <v>0</v>
      </c>
      <c r="I59" s="14">
        <f t="shared" si="3"/>
        <v>0</v>
      </c>
      <c r="J59" s="14">
        <f t="shared" si="3"/>
        <v>0</v>
      </c>
      <c r="K59" s="14">
        <f t="shared" si="3"/>
        <v>0</v>
      </c>
      <c r="L59" s="14">
        <f t="shared" si="3"/>
        <v>0</v>
      </c>
      <c r="M59" s="133">
        <f>SUM(E59:L59)</f>
        <v>0</v>
      </c>
    </row>
    <row r="60" spans="2:14" x14ac:dyDescent="0.3">
      <c r="B60" s="41" t="s">
        <v>59</v>
      </c>
      <c r="C60" s="105" t="s">
        <v>108</v>
      </c>
      <c r="D60" s="53"/>
      <c r="E60" s="6"/>
      <c r="F60" s="134"/>
      <c r="G60" s="134"/>
      <c r="H60" s="134"/>
      <c r="I60" s="134"/>
      <c r="J60" s="134"/>
      <c r="K60" s="134"/>
      <c r="L60" s="134"/>
      <c r="M60" s="133">
        <f>(E60*E$13)+(F60*F$13)+(G60*G$13)+(H60*H$13)+(I60*I$13)+(J60*J$13)+(K60*K$13)+(L60*L$13)</f>
        <v>0</v>
      </c>
    </row>
    <row r="61" spans="2:14" ht="16.75" customHeight="1" x14ac:dyDescent="0.3">
      <c r="B61" s="41" t="s">
        <v>75</v>
      </c>
      <c r="C61" s="105" t="s">
        <v>104</v>
      </c>
      <c r="D61" s="109">
        <v>0.02</v>
      </c>
      <c r="E61" s="14">
        <f t="shared" ref="E61:L61" si="4">$D$61*E77</f>
        <v>0</v>
      </c>
      <c r="F61" s="135">
        <f t="shared" si="4"/>
        <v>0</v>
      </c>
      <c r="G61" s="135">
        <f t="shared" si="4"/>
        <v>0</v>
      </c>
      <c r="H61" s="135">
        <f t="shared" si="4"/>
        <v>0</v>
      </c>
      <c r="I61" s="135">
        <f t="shared" si="4"/>
        <v>0</v>
      </c>
      <c r="J61" s="135">
        <f t="shared" si="4"/>
        <v>0</v>
      </c>
      <c r="K61" s="135">
        <f t="shared" si="4"/>
        <v>0</v>
      </c>
      <c r="L61" s="135">
        <f t="shared" si="4"/>
        <v>0</v>
      </c>
      <c r="M61" s="133">
        <f>(E61*E$13)+(F61*F$13)+(G61*G$13)+(H61*H$13)+(I61*I$13)+(J61*J$13)+(K61*K$13)+(L61*L$13)</f>
        <v>0</v>
      </c>
    </row>
    <row r="62" spans="2:14" x14ac:dyDescent="0.3">
      <c r="B62" s="41" t="s">
        <v>99</v>
      </c>
      <c r="C62" s="105" t="s">
        <v>60</v>
      </c>
      <c r="D62" s="53"/>
      <c r="E62" s="6"/>
      <c r="F62" s="134"/>
      <c r="G62" s="134"/>
      <c r="H62" s="134"/>
      <c r="I62" s="134"/>
      <c r="J62" s="134"/>
      <c r="K62" s="134"/>
      <c r="L62" s="134"/>
      <c r="M62" s="133">
        <f>(E62*E$13)+(F62*F$13)+(G62*G$13)+(H62*H$13)+(I62*I$13)+(J62*J$13)+(K62*K$13)+(L62*L$13)</f>
        <v>0</v>
      </c>
    </row>
    <row r="63" spans="2:14" x14ac:dyDescent="0.3">
      <c r="B63" s="30"/>
      <c r="C63" s="72"/>
      <c r="D63" s="53"/>
      <c r="E63" s="57"/>
      <c r="F63" s="57"/>
      <c r="G63" s="57"/>
      <c r="H63" s="57"/>
      <c r="I63" s="57"/>
      <c r="J63" s="57"/>
      <c r="K63" s="57"/>
      <c r="L63" s="57"/>
      <c r="M63" s="53"/>
      <c r="N63" s="53"/>
    </row>
    <row r="64" spans="2:14" ht="18.2" x14ac:dyDescent="0.35">
      <c r="B64" s="43"/>
      <c r="C64" s="154" t="s">
        <v>53</v>
      </c>
      <c r="D64" s="155"/>
      <c r="E64" s="10">
        <f t="shared" ref="E64:L64" si="5">E65/12</f>
        <v>0</v>
      </c>
      <c r="F64" s="136">
        <f t="shared" si="5"/>
        <v>0</v>
      </c>
      <c r="G64" s="136">
        <f t="shared" si="5"/>
        <v>0</v>
      </c>
      <c r="H64" s="136">
        <f t="shared" si="5"/>
        <v>0</v>
      </c>
      <c r="I64" s="136">
        <f t="shared" si="5"/>
        <v>0</v>
      </c>
      <c r="J64" s="136">
        <f t="shared" si="5"/>
        <v>0</v>
      </c>
      <c r="K64" s="136">
        <f t="shared" si="5"/>
        <v>0</v>
      </c>
      <c r="L64" s="136">
        <f t="shared" si="5"/>
        <v>0</v>
      </c>
      <c r="M64" s="137">
        <f>SUM(E64:L64)</f>
        <v>0</v>
      </c>
    </row>
    <row r="65" spans="2:14" ht="18.2" x14ac:dyDescent="0.35">
      <c r="B65" s="41" t="s">
        <v>101</v>
      </c>
      <c r="C65" s="154" t="s">
        <v>54</v>
      </c>
      <c r="D65" s="155"/>
      <c r="E65" s="10">
        <f t="shared" ref="E65:L65" si="6">(SUM(E55+E56+E57+E58+E59+E60+E61+E62))*E13</f>
        <v>0</v>
      </c>
      <c r="F65" s="136">
        <f t="shared" si="6"/>
        <v>0</v>
      </c>
      <c r="G65" s="136">
        <f t="shared" si="6"/>
        <v>0</v>
      </c>
      <c r="H65" s="136">
        <f t="shared" si="6"/>
        <v>0</v>
      </c>
      <c r="I65" s="136">
        <f t="shared" si="6"/>
        <v>0</v>
      </c>
      <c r="J65" s="136">
        <f t="shared" si="6"/>
        <v>0</v>
      </c>
      <c r="K65" s="136">
        <f t="shared" si="6"/>
        <v>0</v>
      </c>
      <c r="L65" s="136">
        <f t="shared" si="6"/>
        <v>0</v>
      </c>
      <c r="M65" s="137">
        <f>SUM(E65:L65)</f>
        <v>0</v>
      </c>
    </row>
    <row r="66" spans="2:14" ht="23.8" x14ac:dyDescent="0.45">
      <c r="B66" s="43"/>
      <c r="C66" s="58"/>
      <c r="D66" s="59"/>
      <c r="E66" s="7"/>
      <c r="F66" s="1"/>
      <c r="G66" s="1"/>
      <c r="H66" s="1"/>
      <c r="I66" s="1"/>
      <c r="J66" s="1"/>
      <c r="K66" s="60"/>
    </row>
    <row r="67" spans="2:14" ht="26.45" customHeight="1" x14ac:dyDescent="0.3">
      <c r="B67" s="161" t="s">
        <v>57</v>
      </c>
      <c r="C67" s="175"/>
      <c r="D67" s="175"/>
      <c r="E67" s="175"/>
      <c r="F67" s="175"/>
      <c r="G67" s="175"/>
      <c r="H67" s="175"/>
      <c r="I67" s="175"/>
      <c r="J67" s="175"/>
      <c r="K67" s="175"/>
      <c r="L67" s="175"/>
      <c r="M67" s="175"/>
    </row>
    <row r="68" spans="2:14" ht="26.45" customHeight="1" x14ac:dyDescent="0.3">
      <c r="B68" s="161"/>
      <c r="C68" s="175"/>
      <c r="D68" s="175"/>
      <c r="E68" s="175"/>
      <c r="F68" s="175"/>
      <c r="G68" s="175"/>
      <c r="H68" s="175"/>
      <c r="I68" s="175"/>
      <c r="J68" s="175"/>
      <c r="K68" s="175"/>
      <c r="L68" s="175"/>
      <c r="M68" s="175"/>
    </row>
    <row r="69" spans="2:14" x14ac:dyDescent="0.3">
      <c r="B69" s="43"/>
      <c r="C69" s="59"/>
      <c r="D69" s="30"/>
      <c r="E69" s="44"/>
    </row>
    <row r="70" spans="2:14" x14ac:dyDescent="0.3">
      <c r="B70" s="28" t="s">
        <v>31</v>
      </c>
      <c r="C70" s="167" t="s">
        <v>0</v>
      </c>
      <c r="D70" s="167"/>
      <c r="E70" s="167"/>
      <c r="F70" s="167"/>
      <c r="G70" s="167"/>
      <c r="H70" s="167"/>
      <c r="I70" s="167"/>
      <c r="J70" s="167"/>
      <c r="K70" s="167"/>
      <c r="L70" s="167"/>
      <c r="M70" s="167"/>
    </row>
    <row r="71" spans="2:14" x14ac:dyDescent="0.3">
      <c r="B71" s="30"/>
      <c r="C71" s="30"/>
      <c r="D71" s="30"/>
      <c r="E71" s="52" t="s">
        <v>42</v>
      </c>
      <c r="F71" s="52" t="s">
        <v>43</v>
      </c>
      <c r="G71" s="52" t="s">
        <v>44</v>
      </c>
      <c r="H71" s="52" t="s">
        <v>45</v>
      </c>
      <c r="I71" s="52" t="s">
        <v>46</v>
      </c>
      <c r="J71" s="52" t="s">
        <v>47</v>
      </c>
      <c r="K71" s="52" t="s">
        <v>185</v>
      </c>
      <c r="L71" s="52" t="s">
        <v>186</v>
      </c>
      <c r="M71" s="54" t="s">
        <v>52</v>
      </c>
    </row>
    <row r="72" spans="2:14" ht="31.3" x14ac:dyDescent="0.3">
      <c r="B72" s="41" t="s">
        <v>32</v>
      </c>
      <c r="C72" s="105" t="s">
        <v>84</v>
      </c>
      <c r="D72" s="42"/>
      <c r="E72" s="6"/>
      <c r="F72" s="134"/>
      <c r="G72" s="134"/>
      <c r="H72" s="134"/>
      <c r="I72" s="134"/>
      <c r="J72" s="134"/>
      <c r="K72" s="134"/>
      <c r="L72" s="134"/>
      <c r="M72" s="133">
        <f>(E72*E$13)+(F72*F$13)+(G72*G$13)+(H72*H$13)+(I72*I$13)+(J72*J$13)+(K72*K$13)+(L72*L$13)</f>
        <v>0</v>
      </c>
    </row>
    <row r="73" spans="2:14" x14ac:dyDescent="0.3">
      <c r="B73" s="41" t="s">
        <v>33</v>
      </c>
      <c r="C73" s="105" t="s">
        <v>50</v>
      </c>
      <c r="D73" s="42"/>
      <c r="E73" s="138"/>
      <c r="F73" s="139"/>
      <c r="G73" s="139"/>
      <c r="H73" s="139"/>
      <c r="I73" s="139"/>
      <c r="J73" s="139"/>
      <c r="K73" s="139"/>
      <c r="L73" s="139"/>
      <c r="M73" s="133"/>
    </row>
    <row r="74" spans="2:14" ht="30.7" customHeight="1" x14ac:dyDescent="0.3">
      <c r="B74" s="41" t="s">
        <v>58</v>
      </c>
      <c r="C74" s="105" t="s">
        <v>61</v>
      </c>
      <c r="D74" s="42"/>
      <c r="E74" s="6"/>
      <c r="F74" s="134"/>
      <c r="G74" s="134"/>
      <c r="H74" s="134"/>
      <c r="I74" s="134"/>
      <c r="J74" s="134"/>
      <c r="K74" s="134"/>
      <c r="L74" s="134"/>
      <c r="M74" s="140">
        <f>(E74*E$13)+(F74*F$13)+(G74*G$13)+(H74*H$13)+(I74*I$13)+(J74*J$13)+(K74*K$13)+(L74*L$13)</f>
        <v>0</v>
      </c>
    </row>
    <row r="75" spans="2:14" ht="18" customHeight="1" x14ac:dyDescent="0.3">
      <c r="B75" s="55"/>
      <c r="C75" s="72"/>
      <c r="D75" s="42"/>
      <c r="E75" s="61"/>
      <c r="F75" s="42"/>
      <c r="G75" s="42"/>
      <c r="H75" s="42"/>
      <c r="I75" s="42"/>
      <c r="J75" s="42"/>
      <c r="K75" s="42"/>
      <c r="L75" s="42"/>
      <c r="M75" s="42"/>
      <c r="N75" s="42"/>
    </row>
    <row r="76" spans="2:14" ht="18.2" x14ac:dyDescent="0.35">
      <c r="B76" s="43"/>
      <c r="C76" s="154" t="s">
        <v>56</v>
      </c>
      <c r="D76" s="155"/>
      <c r="E76" s="10">
        <f t="shared" ref="E76:L76" si="7">((E72*E73)+E74)*E$13</f>
        <v>0</v>
      </c>
      <c r="F76" s="136">
        <f t="shared" si="7"/>
        <v>0</v>
      </c>
      <c r="G76" s="136">
        <f t="shared" si="7"/>
        <v>0</v>
      </c>
      <c r="H76" s="136">
        <f t="shared" si="7"/>
        <v>0</v>
      </c>
      <c r="I76" s="136">
        <f t="shared" si="7"/>
        <v>0</v>
      </c>
      <c r="J76" s="136">
        <f t="shared" si="7"/>
        <v>0</v>
      </c>
      <c r="K76" s="136">
        <f t="shared" si="7"/>
        <v>0</v>
      </c>
      <c r="L76" s="136">
        <f t="shared" si="7"/>
        <v>0</v>
      </c>
      <c r="M76" s="137">
        <f>SUM(E76:J76)</f>
        <v>0</v>
      </c>
    </row>
    <row r="77" spans="2:14" ht="18.2" x14ac:dyDescent="0.35">
      <c r="B77" s="41" t="s">
        <v>100</v>
      </c>
      <c r="C77" s="154" t="s">
        <v>55</v>
      </c>
      <c r="D77" s="155"/>
      <c r="E77" s="10">
        <f>E76*12</f>
        <v>0</v>
      </c>
      <c r="F77" s="136">
        <f t="shared" ref="F77:L77" si="8">F76*12</f>
        <v>0</v>
      </c>
      <c r="G77" s="136">
        <f t="shared" si="8"/>
        <v>0</v>
      </c>
      <c r="H77" s="136">
        <f t="shared" si="8"/>
        <v>0</v>
      </c>
      <c r="I77" s="136">
        <f t="shared" si="8"/>
        <v>0</v>
      </c>
      <c r="J77" s="136">
        <f t="shared" si="8"/>
        <v>0</v>
      </c>
      <c r="K77" s="136">
        <f t="shared" si="8"/>
        <v>0</v>
      </c>
      <c r="L77" s="136">
        <f t="shared" si="8"/>
        <v>0</v>
      </c>
      <c r="M77" s="137">
        <f>SUM(E77:J77)</f>
        <v>0</v>
      </c>
    </row>
    <row r="78" spans="2:14" ht="52.75" customHeight="1" x14ac:dyDescent="0.3">
      <c r="B78" s="43"/>
      <c r="C78" s="183" t="str">
        <f>IF(M77&lt;M55,"Vos revenus annuels [5d] ne couvrent pas vos remboursements d'emprunts [4b].
Vous devriez réviser vos revenus, dépenses et le coût du projet. Vous pourriez aussi envisager réduire la portée du projet.","")</f>
        <v/>
      </c>
      <c r="D78" s="183"/>
      <c r="E78" s="183"/>
      <c r="F78" s="183"/>
      <c r="G78" s="183"/>
      <c r="H78" s="183"/>
      <c r="I78" s="183"/>
      <c r="J78" s="183"/>
      <c r="K78" s="183"/>
      <c r="L78" s="183"/>
      <c r="M78" s="183"/>
    </row>
    <row r="79" spans="2:14" ht="26.45" customHeight="1" x14ac:dyDescent="0.3">
      <c r="B79" s="161" t="s">
        <v>57</v>
      </c>
      <c r="C79" s="175"/>
      <c r="D79" s="175"/>
      <c r="E79" s="175"/>
      <c r="F79" s="175"/>
      <c r="G79" s="175"/>
      <c r="H79" s="175"/>
      <c r="I79" s="175"/>
      <c r="J79" s="175"/>
      <c r="K79" s="175"/>
      <c r="L79" s="175"/>
      <c r="M79" s="175"/>
    </row>
    <row r="80" spans="2:14" ht="26.45" customHeight="1" x14ac:dyDescent="0.3">
      <c r="B80" s="161"/>
      <c r="C80" s="175"/>
      <c r="D80" s="175"/>
      <c r="E80" s="175"/>
      <c r="F80" s="175"/>
      <c r="G80" s="175"/>
      <c r="H80" s="175"/>
      <c r="I80" s="175"/>
      <c r="J80" s="175"/>
      <c r="K80" s="175"/>
      <c r="L80" s="175"/>
      <c r="M80" s="175"/>
    </row>
    <row r="81" spans="2:16" ht="18.2" x14ac:dyDescent="0.3">
      <c r="B81" s="43"/>
      <c r="C81" s="59"/>
      <c r="D81" s="59"/>
      <c r="E81" s="7"/>
      <c r="F81" s="1"/>
      <c r="G81" s="1"/>
      <c r="H81" s="1"/>
      <c r="I81" s="1"/>
      <c r="J81" s="1"/>
    </row>
    <row r="82" spans="2:16" ht="18.2" x14ac:dyDescent="0.3">
      <c r="B82" s="172" t="s">
        <v>80</v>
      </c>
      <c r="C82" s="172"/>
      <c r="D82" s="172"/>
      <c r="E82" s="172"/>
      <c r="F82" s="172"/>
      <c r="G82" s="172"/>
      <c r="H82" s="172"/>
      <c r="I82" s="172"/>
      <c r="J82" s="172"/>
      <c r="K82" s="172"/>
      <c r="L82" s="172"/>
      <c r="M82" s="172"/>
    </row>
    <row r="83" spans="2:16" x14ac:dyDescent="0.3">
      <c r="B83" s="28" t="s">
        <v>39</v>
      </c>
      <c r="C83" s="176" t="s">
        <v>81</v>
      </c>
      <c r="D83" s="176"/>
      <c r="E83" s="176"/>
      <c r="F83" s="176"/>
      <c r="G83" s="176"/>
      <c r="H83" s="176"/>
      <c r="I83" s="176"/>
      <c r="J83" s="176"/>
      <c r="K83" s="176"/>
      <c r="L83" s="176"/>
      <c r="M83" s="176"/>
    </row>
    <row r="84" spans="2:16" x14ac:dyDescent="0.3">
      <c r="B84" s="40"/>
      <c r="C84" s="40"/>
      <c r="D84" s="40"/>
      <c r="E84" s="52" t="s">
        <v>42</v>
      </c>
      <c r="F84" s="52" t="s">
        <v>43</v>
      </c>
      <c r="G84" s="52" t="s">
        <v>44</v>
      </c>
      <c r="H84" s="52" t="s">
        <v>45</v>
      </c>
      <c r="I84" s="52" t="s">
        <v>46</v>
      </c>
      <c r="J84" s="52" t="s">
        <v>47</v>
      </c>
      <c r="K84" s="52" t="s">
        <v>185</v>
      </c>
      <c r="L84" s="52" t="s">
        <v>186</v>
      </c>
      <c r="M84" s="54" t="s">
        <v>52</v>
      </c>
    </row>
    <row r="85" spans="2:16" ht="18.2" x14ac:dyDescent="0.3">
      <c r="B85" s="40"/>
      <c r="C85" s="40"/>
      <c r="D85" s="51" t="s">
        <v>0</v>
      </c>
      <c r="E85" s="13">
        <f>E76</f>
        <v>0</v>
      </c>
      <c r="F85" s="13">
        <f t="shared" ref="F85:L85" si="9">F76</f>
        <v>0</v>
      </c>
      <c r="G85" s="13">
        <f t="shared" si="9"/>
        <v>0</v>
      </c>
      <c r="H85" s="13">
        <f t="shared" si="9"/>
        <v>0</v>
      </c>
      <c r="I85" s="13">
        <f t="shared" si="9"/>
        <v>0</v>
      </c>
      <c r="J85" s="13">
        <f t="shared" si="9"/>
        <v>0</v>
      </c>
      <c r="K85" s="13">
        <f t="shared" si="9"/>
        <v>0</v>
      </c>
      <c r="L85" s="13">
        <f t="shared" si="9"/>
        <v>0</v>
      </c>
      <c r="M85" s="17">
        <f>M76</f>
        <v>0</v>
      </c>
    </row>
    <row r="86" spans="2:16" ht="18.8" thickBot="1" x14ac:dyDescent="0.35">
      <c r="B86" s="40"/>
      <c r="C86" s="40"/>
      <c r="D86" s="62" t="s">
        <v>76</v>
      </c>
      <c r="E86" s="16">
        <f t="shared" ref="E86:L86" si="10">E64</f>
        <v>0</v>
      </c>
      <c r="F86" s="16">
        <f t="shared" si="10"/>
        <v>0</v>
      </c>
      <c r="G86" s="16">
        <f t="shared" si="10"/>
        <v>0</v>
      </c>
      <c r="H86" s="16">
        <f t="shared" si="10"/>
        <v>0</v>
      </c>
      <c r="I86" s="16">
        <f t="shared" si="10"/>
        <v>0</v>
      </c>
      <c r="J86" s="16">
        <f t="shared" si="10"/>
        <v>0</v>
      </c>
      <c r="K86" s="16">
        <f t="shared" si="10"/>
        <v>0</v>
      </c>
      <c r="L86" s="16">
        <f t="shared" si="10"/>
        <v>0</v>
      </c>
      <c r="M86" s="18">
        <f>M64</f>
        <v>0</v>
      </c>
    </row>
    <row r="87" spans="2:16" s="66" customFormat="1" ht="33.049999999999997" customHeight="1" thickBot="1" x14ac:dyDescent="0.35">
      <c r="B87" s="63"/>
      <c r="C87" s="64"/>
      <c r="D87" s="65" t="s">
        <v>79</v>
      </c>
      <c r="E87" s="23">
        <f t="shared" ref="E87:L87" si="11">E76-E64</f>
        <v>0</v>
      </c>
      <c r="F87" s="23">
        <f t="shared" si="11"/>
        <v>0</v>
      </c>
      <c r="G87" s="23">
        <f t="shared" si="11"/>
        <v>0</v>
      </c>
      <c r="H87" s="23">
        <f t="shared" si="11"/>
        <v>0</v>
      </c>
      <c r="I87" s="23">
        <f t="shared" si="11"/>
        <v>0</v>
      </c>
      <c r="J87" s="23">
        <f t="shared" si="11"/>
        <v>0</v>
      </c>
      <c r="K87" s="23">
        <f t="shared" si="11"/>
        <v>0</v>
      </c>
      <c r="L87" s="23">
        <f t="shared" si="11"/>
        <v>0</v>
      </c>
      <c r="M87" s="24">
        <f>M76-M64</f>
        <v>0</v>
      </c>
    </row>
    <row r="88" spans="2:16" ht="18.8" thickTop="1" x14ac:dyDescent="0.3">
      <c r="B88" s="43"/>
      <c r="C88" s="67"/>
      <c r="D88" s="51" t="s">
        <v>0</v>
      </c>
      <c r="E88" s="22">
        <f>E77</f>
        <v>0</v>
      </c>
      <c r="F88" s="22">
        <f t="shared" ref="F88:J88" si="12">F77</f>
        <v>0</v>
      </c>
      <c r="G88" s="22">
        <f t="shared" si="12"/>
        <v>0</v>
      </c>
      <c r="H88" s="22">
        <f t="shared" si="12"/>
        <v>0</v>
      </c>
      <c r="I88" s="22">
        <f t="shared" si="12"/>
        <v>0</v>
      </c>
      <c r="J88" s="22">
        <f t="shared" si="12"/>
        <v>0</v>
      </c>
      <c r="K88" s="22">
        <f t="shared" ref="K88:L88" si="13">K77</f>
        <v>0</v>
      </c>
      <c r="L88" s="22">
        <f t="shared" si="13"/>
        <v>0</v>
      </c>
      <c r="M88" s="20">
        <f>M77</f>
        <v>0</v>
      </c>
    </row>
    <row r="89" spans="2:16" ht="18.8" thickBot="1" x14ac:dyDescent="0.35">
      <c r="B89" s="43"/>
      <c r="C89" s="67"/>
      <c r="D89" s="62" t="s">
        <v>76</v>
      </c>
      <c r="E89" s="19">
        <f t="shared" ref="E89:J89" si="14">E65</f>
        <v>0</v>
      </c>
      <c r="F89" s="19">
        <f t="shared" si="14"/>
        <v>0</v>
      </c>
      <c r="G89" s="19">
        <f t="shared" si="14"/>
        <v>0</v>
      </c>
      <c r="H89" s="19">
        <f t="shared" si="14"/>
        <v>0</v>
      </c>
      <c r="I89" s="19">
        <f t="shared" si="14"/>
        <v>0</v>
      </c>
      <c r="J89" s="19">
        <f t="shared" si="14"/>
        <v>0</v>
      </c>
      <c r="K89" s="19">
        <f t="shared" ref="K89:L89" si="15">K65</f>
        <v>0</v>
      </c>
      <c r="L89" s="19">
        <f t="shared" si="15"/>
        <v>0</v>
      </c>
      <c r="M89" s="21">
        <f>M65</f>
        <v>0</v>
      </c>
    </row>
    <row r="90" spans="2:16" s="66" customFormat="1" ht="33.049999999999997" customHeight="1" thickBot="1" x14ac:dyDescent="0.35">
      <c r="B90" s="63"/>
      <c r="C90" s="68"/>
      <c r="D90" s="65" t="s">
        <v>78</v>
      </c>
      <c r="E90" s="25">
        <f t="shared" ref="E90:J90" si="16">E77-E65</f>
        <v>0</v>
      </c>
      <c r="F90" s="25">
        <f t="shared" si="16"/>
        <v>0</v>
      </c>
      <c r="G90" s="25">
        <f t="shared" si="16"/>
        <v>0</v>
      </c>
      <c r="H90" s="25">
        <f t="shared" si="16"/>
        <v>0</v>
      </c>
      <c r="I90" s="25">
        <f t="shared" si="16"/>
        <v>0</v>
      </c>
      <c r="J90" s="25">
        <f t="shared" si="16"/>
        <v>0</v>
      </c>
      <c r="K90" s="25">
        <f t="shared" ref="K90:L90" si="17">K77-K65</f>
        <v>0</v>
      </c>
      <c r="L90" s="25">
        <f t="shared" si="17"/>
        <v>0</v>
      </c>
      <c r="M90" s="24">
        <f>M77-M65</f>
        <v>0</v>
      </c>
      <c r="N90" s="96"/>
    </row>
    <row r="91" spans="2:16" ht="54" customHeight="1" thickTop="1" x14ac:dyDescent="0.45">
      <c r="B91" s="43"/>
      <c r="C91" s="58"/>
      <c r="D91" s="99"/>
      <c r="E91" s="7"/>
      <c r="F91" s="1"/>
      <c r="G91" s="1"/>
      <c r="H91" s="1"/>
      <c r="I91" s="1"/>
      <c r="J91" s="1"/>
      <c r="K91" s="60"/>
    </row>
    <row r="92" spans="2:16" ht="21.3" x14ac:dyDescent="0.3">
      <c r="B92" s="184" t="s">
        <v>89</v>
      </c>
      <c r="C92" s="185"/>
      <c r="D92" s="185"/>
      <c r="E92" s="185"/>
      <c r="F92" s="185"/>
      <c r="G92" s="185"/>
      <c r="H92" s="185"/>
      <c r="I92" s="185"/>
      <c r="J92" s="185"/>
      <c r="K92" s="185"/>
      <c r="L92" s="185"/>
      <c r="M92" s="185"/>
    </row>
    <row r="93" spans="2:16" ht="16.3" thickBot="1" x14ac:dyDescent="0.35">
      <c r="B93" s="30"/>
      <c r="C93" s="30"/>
      <c r="D93" s="30"/>
      <c r="E93" s="30"/>
    </row>
    <row r="94" spans="2:16" s="85" customFormat="1" ht="57" customHeight="1" thickBot="1" x14ac:dyDescent="0.45">
      <c r="B94" s="84"/>
      <c r="C94" s="98" t="s">
        <v>175</v>
      </c>
      <c r="D94" s="119"/>
      <c r="E94" s="97" t="s">
        <v>88</v>
      </c>
      <c r="F94" s="159" t="str">
        <f>IF($D$13=0,"Analyse à compléter",(IF(M90&lt;0,(FV(J94,D94,M90,0,0)),"Pas de déficit")))</f>
        <v>Analyse à compléter</v>
      </c>
      <c r="G94" s="160"/>
      <c r="H94" s="186" t="s">
        <v>187</v>
      </c>
      <c r="I94" s="187"/>
      <c r="J94" s="125">
        <v>0.02</v>
      </c>
      <c r="K94" s="83"/>
      <c r="L94" s="86"/>
      <c r="M94" s="30"/>
      <c r="N94" s="30"/>
      <c r="O94" s="30"/>
    </row>
    <row r="95" spans="2:16" ht="21.3" x14ac:dyDescent="0.4">
      <c r="B95" s="43"/>
      <c r="C95" s="51" t="s">
        <v>103</v>
      </c>
      <c r="D95" s="126">
        <f>E43</f>
        <v>0</v>
      </c>
      <c r="E95" s="51"/>
      <c r="F95" s="79"/>
      <c r="G95" s="79"/>
      <c r="H95" s="79"/>
      <c r="I95" s="79"/>
      <c r="J95" s="79"/>
      <c r="K95" s="81"/>
      <c r="M95" s="128"/>
    </row>
    <row r="96" spans="2:16" x14ac:dyDescent="0.3">
      <c r="B96" s="43"/>
      <c r="C96" s="77"/>
      <c r="D96" s="80"/>
      <c r="E96" s="78"/>
      <c r="F96" s="79"/>
      <c r="G96" s="79"/>
      <c r="H96" s="79"/>
      <c r="I96" s="79"/>
      <c r="J96" s="79"/>
      <c r="K96" s="81"/>
      <c r="M96" s="127"/>
      <c r="P96" s="127"/>
    </row>
    <row r="97" spans="2:16" x14ac:dyDescent="0.3">
      <c r="B97" s="43"/>
      <c r="C97" s="77"/>
      <c r="D97" s="80"/>
      <c r="E97" s="78"/>
      <c r="F97" s="79"/>
      <c r="G97" s="79"/>
      <c r="H97" s="79"/>
      <c r="I97" s="79"/>
      <c r="J97" s="79"/>
      <c r="K97" s="81"/>
      <c r="M97" s="127"/>
      <c r="P97" s="127"/>
    </row>
    <row r="98" spans="2:16" x14ac:dyDescent="0.3">
      <c r="B98" s="43"/>
      <c r="C98" s="77"/>
      <c r="D98" s="80"/>
      <c r="E98" s="78"/>
      <c r="F98" s="79"/>
      <c r="G98" s="79"/>
      <c r="H98" s="79"/>
      <c r="I98" s="79"/>
      <c r="J98" s="79"/>
      <c r="K98" s="81"/>
      <c r="M98" s="127"/>
      <c r="P98" s="127"/>
    </row>
    <row r="99" spans="2:16" x14ac:dyDescent="0.3">
      <c r="B99" s="43"/>
      <c r="C99" s="77"/>
      <c r="D99" s="80"/>
      <c r="E99" s="78"/>
      <c r="F99" s="79"/>
      <c r="G99" s="79"/>
      <c r="H99" s="79"/>
      <c r="I99" s="79"/>
      <c r="J99" s="79"/>
      <c r="K99" s="81"/>
      <c r="M99" s="127"/>
      <c r="P99" s="127"/>
    </row>
    <row r="100" spans="2:16" x14ac:dyDescent="0.3">
      <c r="B100" s="43"/>
      <c r="C100" s="77"/>
      <c r="D100" s="80"/>
      <c r="E100" s="78"/>
      <c r="F100" s="79"/>
      <c r="G100" s="79"/>
      <c r="H100" s="79"/>
      <c r="I100" s="79"/>
      <c r="J100" s="79"/>
      <c r="K100" s="81"/>
      <c r="M100" s="127"/>
      <c r="P100" s="127"/>
    </row>
    <row r="101" spans="2:16" x14ac:dyDescent="0.3">
      <c r="B101" s="43"/>
      <c r="C101" s="77"/>
      <c r="D101" s="80"/>
      <c r="E101" s="78"/>
      <c r="F101" s="79"/>
      <c r="G101" s="79"/>
      <c r="H101" s="79"/>
      <c r="I101" s="79"/>
      <c r="J101" s="79"/>
      <c r="K101" s="81"/>
      <c r="M101" s="127"/>
      <c r="P101" s="127"/>
    </row>
    <row r="102" spans="2:16" x14ac:dyDescent="0.3">
      <c r="B102" s="43"/>
      <c r="C102" s="77"/>
      <c r="D102" s="80"/>
      <c r="E102" s="78"/>
      <c r="F102" s="79"/>
      <c r="G102" s="79"/>
      <c r="H102" s="79"/>
      <c r="I102" s="79"/>
      <c r="J102" s="79"/>
      <c r="K102" s="81"/>
      <c r="M102" s="127"/>
      <c r="P102" s="127"/>
    </row>
    <row r="103" spans="2:16" x14ac:dyDescent="0.3">
      <c r="B103" s="43"/>
      <c r="C103" s="77"/>
      <c r="D103" s="80"/>
      <c r="E103" s="78"/>
      <c r="F103" s="79"/>
      <c r="G103" s="79"/>
      <c r="H103" s="79"/>
      <c r="I103" s="79"/>
      <c r="J103" s="79"/>
      <c r="K103" s="81"/>
      <c r="M103" s="127"/>
      <c r="P103" s="127"/>
    </row>
    <row r="104" spans="2:16" x14ac:dyDescent="0.3">
      <c r="B104" s="43"/>
      <c r="C104" s="77"/>
      <c r="D104" s="80"/>
      <c r="E104" s="78"/>
      <c r="F104" s="79"/>
      <c r="G104" s="79"/>
      <c r="H104" s="79"/>
      <c r="I104" s="79"/>
      <c r="J104" s="79"/>
      <c r="K104" s="81"/>
      <c r="M104" s="127"/>
      <c r="P104" s="127"/>
    </row>
    <row r="105" spans="2:16" x14ac:dyDescent="0.3">
      <c r="B105" s="43"/>
      <c r="C105" s="77"/>
      <c r="D105" s="80"/>
      <c r="E105" s="78"/>
      <c r="F105" s="79"/>
      <c r="G105" s="79"/>
      <c r="H105" s="79"/>
      <c r="I105" s="79"/>
      <c r="J105" s="79"/>
      <c r="K105" s="81"/>
      <c r="M105" s="127"/>
      <c r="P105" s="127"/>
    </row>
    <row r="106" spans="2:16" x14ac:dyDescent="0.3">
      <c r="B106" s="43"/>
      <c r="C106" s="77"/>
      <c r="D106" s="80"/>
      <c r="E106" s="78"/>
      <c r="F106" s="79"/>
      <c r="G106" s="79"/>
      <c r="H106" s="79"/>
      <c r="I106" s="79"/>
      <c r="J106" s="79"/>
      <c r="K106" s="81"/>
      <c r="P106" s="127"/>
    </row>
    <row r="107" spans="2:16" x14ac:dyDescent="0.3">
      <c r="B107" s="43"/>
      <c r="C107" s="77"/>
      <c r="D107" s="80"/>
      <c r="E107" s="78"/>
      <c r="F107" s="79"/>
      <c r="G107" s="79"/>
      <c r="H107" s="79"/>
      <c r="I107" s="79"/>
      <c r="J107" s="79"/>
      <c r="K107" s="81"/>
      <c r="P107" s="127"/>
    </row>
    <row r="108" spans="2:16" x14ac:dyDescent="0.3">
      <c r="B108" s="43"/>
      <c r="C108" s="77"/>
      <c r="D108" s="80"/>
      <c r="E108" s="78"/>
      <c r="F108" s="79"/>
      <c r="G108" s="79"/>
      <c r="H108" s="79"/>
      <c r="I108" s="79"/>
      <c r="J108" s="79"/>
      <c r="K108" s="81"/>
      <c r="P108" s="127"/>
    </row>
    <row r="109" spans="2:16" x14ac:dyDescent="0.3">
      <c r="B109" s="43"/>
      <c r="C109" s="77"/>
      <c r="D109" s="80"/>
      <c r="E109" s="78"/>
      <c r="F109" s="79"/>
      <c r="G109" s="79"/>
      <c r="H109" s="79"/>
      <c r="I109" s="79"/>
      <c r="J109" s="79"/>
      <c r="K109" s="81"/>
      <c r="P109" s="127"/>
    </row>
    <row r="110" spans="2:16" x14ac:dyDescent="0.3">
      <c r="B110" s="43"/>
      <c r="C110" s="77"/>
      <c r="D110" s="80"/>
      <c r="E110" s="78"/>
      <c r="F110" s="79"/>
      <c r="G110" s="79"/>
      <c r="H110" s="79"/>
      <c r="I110" s="79"/>
      <c r="J110" s="79"/>
      <c r="K110" s="81"/>
    </row>
    <row r="111" spans="2:16" x14ac:dyDescent="0.3">
      <c r="B111" s="43"/>
      <c r="C111" s="77"/>
      <c r="D111" s="80"/>
      <c r="E111" s="78"/>
      <c r="F111" s="79"/>
      <c r="G111" s="79"/>
      <c r="H111" s="79"/>
      <c r="I111" s="79"/>
      <c r="J111" s="79"/>
      <c r="K111" s="81"/>
    </row>
    <row r="112" spans="2:16" x14ac:dyDescent="0.3">
      <c r="B112" s="43"/>
      <c r="C112" s="77"/>
      <c r="D112" s="80"/>
      <c r="E112" s="78"/>
      <c r="F112" s="79"/>
      <c r="G112" s="79"/>
      <c r="H112" s="79"/>
      <c r="I112" s="79"/>
      <c r="J112" s="79"/>
      <c r="K112" s="81"/>
    </row>
    <row r="113" spans="2:13" x14ac:dyDescent="0.3">
      <c r="B113" s="43"/>
      <c r="C113" s="77"/>
      <c r="D113" s="80"/>
      <c r="E113" s="78"/>
      <c r="F113" s="79"/>
      <c r="G113" s="79"/>
      <c r="H113" s="79"/>
      <c r="I113" s="79"/>
      <c r="J113" s="79"/>
      <c r="K113" s="81"/>
    </row>
    <row r="114" spans="2:13" s="88" customFormat="1" ht="18.2" x14ac:dyDescent="0.3">
      <c r="B114" s="87"/>
      <c r="C114" s="89"/>
      <c r="D114" s="91"/>
      <c r="E114" s="91"/>
      <c r="F114" s="91"/>
      <c r="G114" s="91"/>
      <c r="H114" s="91"/>
      <c r="I114" s="91"/>
      <c r="J114" s="91"/>
      <c r="K114" s="90"/>
    </row>
    <row r="115" spans="2:13" s="93" customFormat="1" ht="18.2" x14ac:dyDescent="0.3">
      <c r="B115" s="82"/>
      <c r="C115" s="92"/>
      <c r="D115" s="95"/>
      <c r="E115" s="95"/>
      <c r="F115" s="95"/>
      <c r="G115" s="95"/>
      <c r="H115" s="95"/>
      <c r="I115" s="95"/>
      <c r="J115" s="95"/>
      <c r="K115" s="94"/>
    </row>
    <row r="116" spans="2:13" x14ac:dyDescent="0.3">
      <c r="B116" s="43"/>
      <c r="C116" s="77"/>
      <c r="D116" s="80"/>
      <c r="E116" s="78"/>
      <c r="F116" s="79"/>
      <c r="G116" s="79"/>
      <c r="H116" s="79"/>
      <c r="I116" s="79"/>
      <c r="J116" s="79"/>
      <c r="K116" s="81"/>
    </row>
    <row r="117" spans="2:13" ht="67.8" customHeight="1" x14ac:dyDescent="0.3">
      <c r="B117" s="43"/>
      <c r="C117" s="182" t="s">
        <v>169</v>
      </c>
      <c r="D117" s="182"/>
      <c r="E117" s="182"/>
      <c r="F117" s="182"/>
      <c r="G117" s="182"/>
      <c r="H117" s="182"/>
      <c r="I117" s="182"/>
      <c r="J117" s="182"/>
      <c r="K117" s="182"/>
      <c r="L117" s="182"/>
      <c r="M117" s="182"/>
    </row>
    <row r="118" spans="2:13" x14ac:dyDescent="0.3">
      <c r="B118" s="161" t="s">
        <v>57</v>
      </c>
      <c r="C118" s="175"/>
      <c r="D118" s="175"/>
      <c r="E118" s="175"/>
      <c r="F118" s="175"/>
      <c r="G118" s="175"/>
      <c r="H118" s="175"/>
      <c r="I118" s="175"/>
      <c r="J118" s="175"/>
      <c r="K118" s="175"/>
      <c r="L118" s="175"/>
      <c r="M118" s="175"/>
    </row>
    <row r="119" spans="2:13" x14ac:dyDescent="0.3">
      <c r="B119" s="161"/>
      <c r="C119" s="175"/>
      <c r="D119" s="175"/>
      <c r="E119" s="175"/>
      <c r="F119" s="175"/>
      <c r="G119" s="175"/>
      <c r="H119" s="175"/>
      <c r="I119" s="175"/>
      <c r="J119" s="175"/>
      <c r="K119" s="175"/>
      <c r="L119" s="175"/>
      <c r="M119" s="175"/>
    </row>
    <row r="120" spans="2:13" x14ac:dyDescent="0.3">
      <c r="B120" s="161"/>
      <c r="C120" s="175"/>
      <c r="D120" s="175"/>
      <c r="E120" s="175"/>
      <c r="F120" s="175"/>
      <c r="G120" s="175"/>
      <c r="H120" s="175"/>
      <c r="I120" s="175"/>
      <c r="J120" s="175"/>
      <c r="K120" s="175"/>
      <c r="L120" s="175"/>
      <c r="M120" s="175"/>
    </row>
    <row r="121" spans="2:13" ht="15.65" customHeight="1" x14ac:dyDescent="0.3">
      <c r="B121" s="161"/>
      <c r="C121" s="175"/>
      <c r="D121" s="175"/>
      <c r="E121" s="175"/>
      <c r="F121" s="175"/>
      <c r="G121" s="175"/>
      <c r="H121" s="175"/>
      <c r="I121" s="175"/>
      <c r="J121" s="175"/>
      <c r="K121" s="175"/>
      <c r="L121" s="175"/>
      <c r="M121" s="175"/>
    </row>
    <row r="122" spans="2:13" ht="15.65" customHeight="1" x14ac:dyDescent="0.3">
      <c r="B122" s="161"/>
      <c r="C122" s="175"/>
      <c r="D122" s="175"/>
      <c r="E122" s="175"/>
      <c r="F122" s="175"/>
      <c r="G122" s="175"/>
      <c r="H122" s="175"/>
      <c r="I122" s="175"/>
      <c r="J122" s="175"/>
      <c r="K122" s="175"/>
      <c r="L122" s="175"/>
      <c r="M122" s="175"/>
    </row>
    <row r="123" spans="2:13" x14ac:dyDescent="0.3">
      <c r="C123" s="102"/>
      <c r="I123" s="103"/>
    </row>
    <row r="124" spans="2:13" ht="50.75" customHeight="1" x14ac:dyDescent="0.3">
      <c r="B124" s="148" t="s">
        <v>105</v>
      </c>
      <c r="C124" s="120" t="s">
        <v>168</v>
      </c>
      <c r="D124" s="121" t="s">
        <v>167</v>
      </c>
      <c r="E124" s="100"/>
      <c r="F124" s="100"/>
      <c r="G124" s="100"/>
      <c r="H124" s="100"/>
      <c r="I124" s="100"/>
      <c r="J124" s="100"/>
      <c r="K124" s="100"/>
      <c r="L124" s="100"/>
      <c r="M124" s="100"/>
    </row>
    <row r="125" spans="2:13" x14ac:dyDescent="0.3">
      <c r="B125" s="149"/>
      <c r="C125" s="121">
        <v>0</v>
      </c>
      <c r="D125" s="121">
        <v>0</v>
      </c>
      <c r="E125" s="100"/>
      <c r="F125" s="100"/>
      <c r="G125" s="100"/>
      <c r="H125" s="100"/>
      <c r="I125" s="100"/>
      <c r="J125" s="100"/>
      <c r="K125" s="100"/>
      <c r="L125" s="100"/>
      <c r="M125" s="100"/>
    </row>
    <row r="126" spans="2:13" x14ac:dyDescent="0.3">
      <c r="B126" s="149"/>
      <c r="C126" s="121">
        <v>1</v>
      </c>
      <c r="D126" s="122">
        <f>IF($M$90&gt;=0,0,(FV($J$94,C126,-($M$90),0,0)))</f>
        <v>0</v>
      </c>
      <c r="E126" s="104"/>
      <c r="F126" s="104"/>
      <c r="J126" s="100"/>
    </row>
    <row r="127" spans="2:13" x14ac:dyDescent="0.3">
      <c r="B127" s="149"/>
      <c r="C127" s="121">
        <v>2</v>
      </c>
      <c r="D127" s="122">
        <f t="shared" ref="D127:D157" si="18">IF($M$90&gt;=0,0,(FV($J$94,C127,-($M$90),0,0)))</f>
        <v>0</v>
      </c>
      <c r="E127" s="104"/>
      <c r="F127" s="104"/>
    </row>
    <row r="128" spans="2:13" x14ac:dyDescent="0.3">
      <c r="B128" s="149"/>
      <c r="C128" s="121">
        <v>3</v>
      </c>
      <c r="D128" s="122">
        <f t="shared" si="18"/>
        <v>0</v>
      </c>
      <c r="E128" s="104"/>
      <c r="F128" s="104"/>
    </row>
    <row r="129" spans="2:6" x14ac:dyDescent="0.3">
      <c r="B129" s="149"/>
      <c r="C129" s="121">
        <v>4</v>
      </c>
      <c r="D129" s="122">
        <f t="shared" si="18"/>
        <v>0</v>
      </c>
      <c r="E129" s="104"/>
      <c r="F129" s="104"/>
    </row>
    <row r="130" spans="2:6" x14ac:dyDescent="0.3">
      <c r="B130" s="149"/>
      <c r="C130" s="121">
        <v>5</v>
      </c>
      <c r="D130" s="122">
        <f t="shared" si="18"/>
        <v>0</v>
      </c>
      <c r="E130" s="104"/>
      <c r="F130" s="104"/>
    </row>
    <row r="131" spans="2:6" x14ac:dyDescent="0.3">
      <c r="B131" s="149"/>
      <c r="C131" s="121">
        <v>6</v>
      </c>
      <c r="D131" s="122">
        <f t="shared" si="18"/>
        <v>0</v>
      </c>
      <c r="E131" s="104"/>
      <c r="F131" s="104"/>
    </row>
    <row r="132" spans="2:6" x14ac:dyDescent="0.3">
      <c r="B132" s="149"/>
      <c r="C132" s="121">
        <v>7</v>
      </c>
      <c r="D132" s="122">
        <f t="shared" si="18"/>
        <v>0</v>
      </c>
      <c r="E132" s="104"/>
      <c r="F132" s="104"/>
    </row>
    <row r="133" spans="2:6" x14ac:dyDescent="0.3">
      <c r="B133" s="149"/>
      <c r="C133" s="121">
        <v>8</v>
      </c>
      <c r="D133" s="122">
        <f t="shared" si="18"/>
        <v>0</v>
      </c>
      <c r="E133" s="104"/>
      <c r="F133" s="104"/>
    </row>
    <row r="134" spans="2:6" x14ac:dyDescent="0.3">
      <c r="B134" s="149"/>
      <c r="C134" s="121">
        <v>9</v>
      </c>
      <c r="D134" s="122">
        <f t="shared" si="18"/>
        <v>0</v>
      </c>
      <c r="E134" s="104"/>
      <c r="F134" s="104"/>
    </row>
    <row r="135" spans="2:6" x14ac:dyDescent="0.3">
      <c r="B135" s="149"/>
      <c r="C135" s="121">
        <v>10</v>
      </c>
      <c r="D135" s="122">
        <f t="shared" si="18"/>
        <v>0</v>
      </c>
      <c r="E135" s="104"/>
      <c r="F135" s="104"/>
    </row>
    <row r="136" spans="2:6" x14ac:dyDescent="0.3">
      <c r="B136" s="149"/>
      <c r="C136" s="121">
        <v>11</v>
      </c>
      <c r="D136" s="122">
        <f t="shared" si="18"/>
        <v>0</v>
      </c>
      <c r="E136" s="104"/>
      <c r="F136" s="104"/>
    </row>
    <row r="137" spans="2:6" x14ac:dyDescent="0.3">
      <c r="B137" s="149"/>
      <c r="C137" s="121">
        <v>12</v>
      </c>
      <c r="D137" s="122">
        <f t="shared" si="18"/>
        <v>0</v>
      </c>
      <c r="E137" s="104"/>
      <c r="F137" s="104"/>
    </row>
    <row r="138" spans="2:6" x14ac:dyDescent="0.3">
      <c r="B138" s="149"/>
      <c r="C138" s="121">
        <v>13</v>
      </c>
      <c r="D138" s="122">
        <f t="shared" si="18"/>
        <v>0</v>
      </c>
      <c r="E138" s="104"/>
      <c r="F138" s="104"/>
    </row>
    <row r="139" spans="2:6" x14ac:dyDescent="0.3">
      <c r="B139" s="149"/>
      <c r="C139" s="121">
        <v>14</v>
      </c>
      <c r="D139" s="122">
        <f t="shared" si="18"/>
        <v>0</v>
      </c>
      <c r="E139" s="104"/>
      <c r="F139" s="104"/>
    </row>
    <row r="140" spans="2:6" x14ac:dyDescent="0.3">
      <c r="B140" s="149"/>
      <c r="C140" s="121">
        <v>15</v>
      </c>
      <c r="D140" s="122">
        <f t="shared" si="18"/>
        <v>0</v>
      </c>
      <c r="E140" s="104"/>
      <c r="F140" s="104"/>
    </row>
    <row r="141" spans="2:6" x14ac:dyDescent="0.3">
      <c r="B141" s="149"/>
      <c r="C141" s="121">
        <v>16</v>
      </c>
      <c r="D141" s="122">
        <f t="shared" si="18"/>
        <v>0</v>
      </c>
      <c r="E141" s="104"/>
      <c r="F141" s="104"/>
    </row>
    <row r="142" spans="2:6" x14ac:dyDescent="0.3">
      <c r="B142" s="149"/>
      <c r="C142" s="121">
        <v>17</v>
      </c>
      <c r="D142" s="122">
        <f t="shared" si="18"/>
        <v>0</v>
      </c>
      <c r="E142" s="104"/>
      <c r="F142" s="104"/>
    </row>
    <row r="143" spans="2:6" x14ac:dyDescent="0.3">
      <c r="B143" s="149"/>
      <c r="C143" s="121">
        <v>18</v>
      </c>
      <c r="D143" s="122">
        <f t="shared" si="18"/>
        <v>0</v>
      </c>
      <c r="E143" s="104"/>
      <c r="F143" s="104"/>
    </row>
    <row r="144" spans="2:6" x14ac:dyDescent="0.3">
      <c r="B144" s="149"/>
      <c r="C144" s="121">
        <v>19</v>
      </c>
      <c r="D144" s="122">
        <f t="shared" si="18"/>
        <v>0</v>
      </c>
      <c r="E144" s="104"/>
      <c r="F144" s="104"/>
    </row>
    <row r="145" spans="2:6" x14ac:dyDescent="0.3">
      <c r="B145" s="149"/>
      <c r="C145" s="121">
        <v>20</v>
      </c>
      <c r="D145" s="122">
        <f t="shared" si="18"/>
        <v>0</v>
      </c>
      <c r="E145" s="104"/>
      <c r="F145" s="104"/>
    </row>
    <row r="146" spans="2:6" x14ac:dyDescent="0.3">
      <c r="B146" s="149"/>
      <c r="C146" s="121">
        <v>21</v>
      </c>
      <c r="D146" s="122">
        <f t="shared" si="18"/>
        <v>0</v>
      </c>
      <c r="E146" s="104"/>
      <c r="F146" s="104"/>
    </row>
    <row r="147" spans="2:6" x14ac:dyDescent="0.3">
      <c r="B147" s="149"/>
      <c r="C147" s="121">
        <v>22</v>
      </c>
      <c r="D147" s="122">
        <f t="shared" si="18"/>
        <v>0</v>
      </c>
      <c r="E147" s="104"/>
      <c r="F147" s="104"/>
    </row>
    <row r="148" spans="2:6" x14ac:dyDescent="0.3">
      <c r="B148" s="149"/>
      <c r="C148" s="121">
        <v>23</v>
      </c>
      <c r="D148" s="122">
        <f t="shared" si="18"/>
        <v>0</v>
      </c>
      <c r="E148" s="104"/>
      <c r="F148" s="104"/>
    </row>
    <row r="149" spans="2:6" x14ac:dyDescent="0.3">
      <c r="B149" s="149"/>
      <c r="C149" s="121">
        <v>24</v>
      </c>
      <c r="D149" s="122">
        <f t="shared" si="18"/>
        <v>0</v>
      </c>
      <c r="E149" s="104"/>
      <c r="F149" s="104"/>
    </row>
    <row r="150" spans="2:6" x14ac:dyDescent="0.3">
      <c r="B150" s="149"/>
      <c r="C150" s="121">
        <v>25</v>
      </c>
      <c r="D150" s="122">
        <f t="shared" si="18"/>
        <v>0</v>
      </c>
      <c r="E150" s="104"/>
      <c r="F150" s="104"/>
    </row>
    <row r="151" spans="2:6" x14ac:dyDescent="0.3">
      <c r="B151" s="149"/>
      <c r="C151" s="121">
        <v>26</v>
      </c>
      <c r="D151" s="122">
        <f t="shared" si="18"/>
        <v>0</v>
      </c>
      <c r="E151" s="104"/>
      <c r="F151" s="104"/>
    </row>
    <row r="152" spans="2:6" x14ac:dyDescent="0.3">
      <c r="B152" s="149"/>
      <c r="C152" s="121">
        <v>27</v>
      </c>
      <c r="D152" s="122">
        <f t="shared" si="18"/>
        <v>0</v>
      </c>
      <c r="E152" s="104"/>
      <c r="F152" s="104"/>
    </row>
    <row r="153" spans="2:6" x14ac:dyDescent="0.3">
      <c r="B153" s="149"/>
      <c r="C153" s="121">
        <v>28</v>
      </c>
      <c r="D153" s="122">
        <f t="shared" si="18"/>
        <v>0</v>
      </c>
      <c r="E153" s="104"/>
      <c r="F153" s="104"/>
    </row>
    <row r="154" spans="2:6" x14ac:dyDescent="0.3">
      <c r="B154" s="149"/>
      <c r="C154" s="121">
        <v>29</v>
      </c>
      <c r="D154" s="122">
        <f t="shared" si="18"/>
        <v>0</v>
      </c>
      <c r="E154" s="104"/>
      <c r="F154" s="104"/>
    </row>
    <row r="155" spans="2:6" x14ac:dyDescent="0.3">
      <c r="B155" s="149"/>
      <c r="C155" s="121">
        <v>30</v>
      </c>
      <c r="D155" s="122">
        <f t="shared" si="18"/>
        <v>0</v>
      </c>
      <c r="E155" s="104"/>
      <c r="F155" s="104"/>
    </row>
    <row r="156" spans="2:6" x14ac:dyDescent="0.3">
      <c r="B156" s="149"/>
      <c r="C156" s="121">
        <v>31</v>
      </c>
      <c r="D156" s="122">
        <f t="shared" si="18"/>
        <v>0</v>
      </c>
      <c r="E156" s="104"/>
      <c r="F156" s="104"/>
    </row>
    <row r="157" spans="2:6" x14ac:dyDescent="0.3">
      <c r="B157" s="149"/>
      <c r="C157" s="121">
        <v>32</v>
      </c>
      <c r="D157" s="122">
        <f t="shared" si="18"/>
        <v>0</v>
      </c>
      <c r="E157" s="104"/>
      <c r="F157" s="104"/>
    </row>
    <row r="158" spans="2:6" x14ac:dyDescent="0.3">
      <c r="B158" s="149"/>
      <c r="C158" s="121">
        <v>33</v>
      </c>
      <c r="D158" s="122">
        <f t="shared" ref="D158:D175" si="19">IF($M$90&gt;=0,0,(FV($J$94,C158,-($M$90),0,0)))</f>
        <v>0</v>
      </c>
      <c r="E158" s="104"/>
      <c r="F158" s="104"/>
    </row>
    <row r="159" spans="2:6" x14ac:dyDescent="0.3">
      <c r="B159" s="149"/>
      <c r="C159" s="121">
        <v>34</v>
      </c>
      <c r="D159" s="122">
        <f t="shared" si="19"/>
        <v>0</v>
      </c>
      <c r="E159" s="104"/>
      <c r="F159" s="104"/>
    </row>
    <row r="160" spans="2:6" x14ac:dyDescent="0.3">
      <c r="B160" s="149"/>
      <c r="C160" s="121">
        <v>35</v>
      </c>
      <c r="D160" s="122">
        <f t="shared" si="19"/>
        <v>0</v>
      </c>
      <c r="E160" s="104"/>
      <c r="F160" s="104"/>
    </row>
    <row r="161" spans="2:6" x14ac:dyDescent="0.3">
      <c r="B161" s="149"/>
      <c r="C161" s="121">
        <v>36</v>
      </c>
      <c r="D161" s="122">
        <f t="shared" si="19"/>
        <v>0</v>
      </c>
      <c r="E161" s="104"/>
      <c r="F161" s="104"/>
    </row>
    <row r="162" spans="2:6" x14ac:dyDescent="0.3">
      <c r="B162" s="149"/>
      <c r="C162" s="121">
        <v>37</v>
      </c>
      <c r="D162" s="122">
        <f t="shared" si="19"/>
        <v>0</v>
      </c>
      <c r="E162" s="104"/>
      <c r="F162" s="104"/>
    </row>
    <row r="163" spans="2:6" x14ac:dyDescent="0.3">
      <c r="B163" s="149"/>
      <c r="C163" s="121">
        <v>38</v>
      </c>
      <c r="D163" s="122">
        <f t="shared" si="19"/>
        <v>0</v>
      </c>
      <c r="E163" s="104"/>
      <c r="F163" s="104"/>
    </row>
    <row r="164" spans="2:6" x14ac:dyDescent="0.3">
      <c r="B164" s="149"/>
      <c r="C164" s="121">
        <v>39</v>
      </c>
      <c r="D164" s="122">
        <f t="shared" si="19"/>
        <v>0</v>
      </c>
      <c r="E164" s="104"/>
      <c r="F164" s="104"/>
    </row>
    <row r="165" spans="2:6" x14ac:dyDescent="0.3">
      <c r="B165" s="149"/>
      <c r="C165" s="121">
        <v>40</v>
      </c>
      <c r="D165" s="122">
        <f t="shared" si="19"/>
        <v>0</v>
      </c>
      <c r="E165" s="104"/>
      <c r="F165" s="104"/>
    </row>
    <row r="166" spans="2:6" x14ac:dyDescent="0.3">
      <c r="B166" s="149"/>
      <c r="C166" s="121">
        <v>41</v>
      </c>
      <c r="D166" s="122">
        <f t="shared" si="19"/>
        <v>0</v>
      </c>
      <c r="E166" s="104"/>
      <c r="F166" s="104"/>
    </row>
    <row r="167" spans="2:6" x14ac:dyDescent="0.3">
      <c r="B167" s="149"/>
      <c r="C167" s="121">
        <v>42</v>
      </c>
      <c r="D167" s="122">
        <f t="shared" si="19"/>
        <v>0</v>
      </c>
      <c r="E167" s="104"/>
      <c r="F167" s="104"/>
    </row>
    <row r="168" spans="2:6" x14ac:dyDescent="0.3">
      <c r="B168" s="149"/>
      <c r="C168" s="121">
        <v>43</v>
      </c>
      <c r="D168" s="122">
        <f t="shared" si="19"/>
        <v>0</v>
      </c>
      <c r="E168" s="104"/>
      <c r="F168" s="104"/>
    </row>
    <row r="169" spans="2:6" x14ac:dyDescent="0.3">
      <c r="B169" s="149"/>
      <c r="C169" s="121">
        <v>44</v>
      </c>
      <c r="D169" s="122">
        <f t="shared" si="19"/>
        <v>0</v>
      </c>
      <c r="E169" s="104"/>
      <c r="F169" s="104"/>
    </row>
    <row r="170" spans="2:6" x14ac:dyDescent="0.3">
      <c r="B170" s="149"/>
      <c r="C170" s="121">
        <v>45</v>
      </c>
      <c r="D170" s="122">
        <f t="shared" si="19"/>
        <v>0</v>
      </c>
      <c r="E170" s="104"/>
      <c r="F170" s="104"/>
    </row>
    <row r="171" spans="2:6" x14ac:dyDescent="0.3">
      <c r="B171" s="149"/>
      <c r="C171" s="121">
        <v>46</v>
      </c>
      <c r="D171" s="122">
        <f t="shared" si="19"/>
        <v>0</v>
      </c>
      <c r="E171" s="104"/>
      <c r="F171" s="104"/>
    </row>
    <row r="172" spans="2:6" x14ac:dyDescent="0.3">
      <c r="B172" s="149"/>
      <c r="C172" s="121">
        <v>47</v>
      </c>
      <c r="D172" s="122">
        <f t="shared" si="19"/>
        <v>0</v>
      </c>
      <c r="E172" s="104"/>
      <c r="F172" s="104"/>
    </row>
    <row r="173" spans="2:6" x14ac:dyDescent="0.3">
      <c r="B173" s="149"/>
      <c r="C173" s="121">
        <v>48</v>
      </c>
      <c r="D173" s="122">
        <f t="shared" si="19"/>
        <v>0</v>
      </c>
      <c r="E173" s="104"/>
      <c r="F173" s="104"/>
    </row>
    <row r="174" spans="2:6" x14ac:dyDescent="0.3">
      <c r="B174" s="149"/>
      <c r="C174" s="121">
        <v>49</v>
      </c>
      <c r="D174" s="122">
        <f t="shared" si="19"/>
        <v>0</v>
      </c>
      <c r="E174" s="104"/>
      <c r="F174" s="104"/>
    </row>
    <row r="175" spans="2:6" x14ac:dyDescent="0.3">
      <c r="B175" s="150"/>
      <c r="C175" s="121">
        <v>50</v>
      </c>
      <c r="D175" s="122">
        <f t="shared" si="19"/>
        <v>0</v>
      </c>
      <c r="E175" s="104"/>
      <c r="F175" s="104"/>
    </row>
    <row r="176" spans="2:6" x14ac:dyDescent="0.3">
      <c r="C176" s="101"/>
    </row>
    <row r="177" spans="3:5" x14ac:dyDescent="0.3">
      <c r="C177" s="110" t="s">
        <v>206</v>
      </c>
    </row>
    <row r="178" spans="3:5" x14ac:dyDescent="0.3">
      <c r="C178" s="111">
        <v>45757</v>
      </c>
    </row>
    <row r="179" spans="3:5" hidden="1" x14ac:dyDescent="0.3">
      <c r="C179" s="101"/>
    </row>
    <row r="180" spans="3:5" hidden="1" x14ac:dyDescent="0.3">
      <c r="C180" s="101"/>
    </row>
    <row r="181" spans="3:5" hidden="1" x14ac:dyDescent="0.3">
      <c r="C181" s="101"/>
      <c r="E181" s="141" t="s">
        <v>201</v>
      </c>
    </row>
    <row r="182" spans="3:5" hidden="1" x14ac:dyDescent="0.3">
      <c r="C182" s="101"/>
      <c r="E182" s="142"/>
    </row>
    <row r="183" spans="3:5" hidden="1" x14ac:dyDescent="0.3">
      <c r="C183" s="101"/>
      <c r="E183" s="142" t="s">
        <v>202</v>
      </c>
    </row>
    <row r="184" spans="3:5" hidden="1" x14ac:dyDescent="0.3">
      <c r="C184" s="101"/>
    </row>
    <row r="185" spans="3:5" hidden="1" x14ac:dyDescent="0.3">
      <c r="C185" s="101"/>
    </row>
    <row r="186" spans="3:5" hidden="1" x14ac:dyDescent="0.3">
      <c r="C186" s="101"/>
    </row>
    <row r="187" spans="3:5" hidden="1" x14ac:dyDescent="0.3">
      <c r="C187" s="101"/>
    </row>
    <row r="188" spans="3:5" hidden="1" x14ac:dyDescent="0.3">
      <c r="C188" s="101"/>
    </row>
    <row r="189" spans="3:5" hidden="1" x14ac:dyDescent="0.3">
      <c r="C189" s="101"/>
    </row>
    <row r="190" spans="3:5" x14ac:dyDescent="0.3">
      <c r="C190" s="101"/>
    </row>
    <row r="191" spans="3:5" x14ac:dyDescent="0.3">
      <c r="C191" s="101"/>
    </row>
    <row r="192" spans="3:5" x14ac:dyDescent="0.3">
      <c r="C192" s="101"/>
    </row>
    <row r="193" spans="3:3" x14ac:dyDescent="0.3">
      <c r="C193" s="101"/>
    </row>
    <row r="194" spans="3:3" x14ac:dyDescent="0.3">
      <c r="C194" s="101"/>
    </row>
    <row r="195" spans="3:3" x14ac:dyDescent="0.3">
      <c r="C195" s="101"/>
    </row>
    <row r="196" spans="3:3" x14ac:dyDescent="0.3">
      <c r="C196" s="101"/>
    </row>
    <row r="197" spans="3:3" x14ac:dyDescent="0.3">
      <c r="C197" s="101"/>
    </row>
    <row r="198" spans="3:3" x14ac:dyDescent="0.3">
      <c r="C198" s="101"/>
    </row>
    <row r="199" spans="3:3" x14ac:dyDescent="0.3">
      <c r="C199" s="101"/>
    </row>
    <row r="200" spans="3:3" x14ac:dyDescent="0.3">
      <c r="C200" s="101"/>
    </row>
    <row r="201" spans="3:3" x14ac:dyDescent="0.3">
      <c r="C201" s="101"/>
    </row>
    <row r="202" spans="3:3" x14ac:dyDescent="0.3">
      <c r="C202" s="101"/>
    </row>
    <row r="203" spans="3:3" x14ac:dyDescent="0.3">
      <c r="C203" s="101"/>
    </row>
    <row r="204" spans="3:3" x14ac:dyDescent="0.3">
      <c r="C204" s="101"/>
    </row>
    <row r="205" spans="3:3" x14ac:dyDescent="0.3">
      <c r="C205" s="101"/>
    </row>
    <row r="206" spans="3:3" x14ac:dyDescent="0.3">
      <c r="C206" s="101"/>
    </row>
    <row r="207" spans="3:3" x14ac:dyDescent="0.3">
      <c r="C207" s="101"/>
    </row>
    <row r="208" spans="3:3" x14ac:dyDescent="0.3">
      <c r="C208" s="101"/>
    </row>
    <row r="209" spans="3:3" x14ac:dyDescent="0.3">
      <c r="C209" s="101"/>
    </row>
    <row r="210" spans="3:3" x14ac:dyDescent="0.3">
      <c r="C210" s="101"/>
    </row>
    <row r="211" spans="3:3" x14ac:dyDescent="0.3">
      <c r="C211" s="101"/>
    </row>
    <row r="212" spans="3:3" x14ac:dyDescent="0.3">
      <c r="C212" s="101"/>
    </row>
    <row r="213" spans="3:3" x14ac:dyDescent="0.3">
      <c r="C213" s="101"/>
    </row>
    <row r="214" spans="3:3" x14ac:dyDescent="0.3">
      <c r="C214" s="101"/>
    </row>
    <row r="215" spans="3:3" x14ac:dyDescent="0.3">
      <c r="C215" s="101"/>
    </row>
    <row r="216" spans="3:3" x14ac:dyDescent="0.3">
      <c r="C216" s="101"/>
    </row>
    <row r="217" spans="3:3" x14ac:dyDescent="0.3">
      <c r="C217" s="101"/>
    </row>
    <row r="218" spans="3:3" x14ac:dyDescent="0.3">
      <c r="C218" s="101"/>
    </row>
    <row r="219" spans="3:3" x14ac:dyDescent="0.3">
      <c r="C219" s="101"/>
    </row>
    <row r="220" spans="3:3" x14ac:dyDescent="0.3">
      <c r="C220" s="101"/>
    </row>
    <row r="221" spans="3:3" x14ac:dyDescent="0.3">
      <c r="C221" s="101"/>
    </row>
    <row r="222" spans="3:3" x14ac:dyDescent="0.3">
      <c r="C222" s="101"/>
    </row>
    <row r="223" spans="3:3" x14ac:dyDescent="0.3">
      <c r="C223" s="101"/>
    </row>
    <row r="224" spans="3:3" x14ac:dyDescent="0.3">
      <c r="C224" s="101"/>
    </row>
    <row r="225" spans="3:3" x14ac:dyDescent="0.3">
      <c r="C225" s="101"/>
    </row>
    <row r="226" spans="3:3" x14ac:dyDescent="0.3">
      <c r="C226" s="101"/>
    </row>
    <row r="227" spans="3:3" x14ac:dyDescent="0.3">
      <c r="C227" s="101"/>
    </row>
    <row r="228" spans="3:3" x14ac:dyDescent="0.3">
      <c r="C228" s="101"/>
    </row>
    <row r="229" spans="3:3" x14ac:dyDescent="0.3">
      <c r="C229" s="101"/>
    </row>
    <row r="230" spans="3:3" x14ac:dyDescent="0.3">
      <c r="C230" s="101"/>
    </row>
    <row r="231" spans="3:3" x14ac:dyDescent="0.3">
      <c r="C231" s="101"/>
    </row>
    <row r="232" spans="3:3" x14ac:dyDescent="0.3">
      <c r="C232" s="101"/>
    </row>
    <row r="233" spans="3:3" x14ac:dyDescent="0.3">
      <c r="C233" s="101"/>
    </row>
    <row r="234" spans="3:3" x14ac:dyDescent="0.3">
      <c r="C234" s="101"/>
    </row>
    <row r="235" spans="3:3" x14ac:dyDescent="0.3">
      <c r="C235" s="101"/>
    </row>
    <row r="236" spans="3:3" x14ac:dyDescent="0.3">
      <c r="C236" s="101"/>
    </row>
    <row r="237" spans="3:3" x14ac:dyDescent="0.3">
      <c r="C237" s="101"/>
    </row>
    <row r="238" spans="3:3" x14ac:dyDescent="0.3">
      <c r="C238" s="101"/>
    </row>
    <row r="239" spans="3:3" x14ac:dyDescent="0.3">
      <c r="C239" s="101"/>
    </row>
    <row r="240" spans="3:3" x14ac:dyDescent="0.3">
      <c r="C240" s="101"/>
    </row>
    <row r="241" spans="3:3" x14ac:dyDescent="0.3">
      <c r="C241" s="101"/>
    </row>
    <row r="242" spans="3:3" x14ac:dyDescent="0.3">
      <c r="C242" s="101"/>
    </row>
    <row r="243" spans="3:3" x14ac:dyDescent="0.3">
      <c r="C243" s="101"/>
    </row>
    <row r="244" spans="3:3" x14ac:dyDescent="0.3">
      <c r="C244" s="101"/>
    </row>
    <row r="245" spans="3:3" x14ac:dyDescent="0.3">
      <c r="C245" s="101"/>
    </row>
    <row r="246" spans="3:3" x14ac:dyDescent="0.3">
      <c r="C246" s="101"/>
    </row>
    <row r="247" spans="3:3" x14ac:dyDescent="0.3">
      <c r="C247" s="101"/>
    </row>
    <row r="248" spans="3:3" x14ac:dyDescent="0.3">
      <c r="C248" s="101"/>
    </row>
    <row r="249" spans="3:3" x14ac:dyDescent="0.3">
      <c r="C249" s="101"/>
    </row>
    <row r="250" spans="3:3" x14ac:dyDescent="0.3">
      <c r="C250" s="101"/>
    </row>
    <row r="251" spans="3:3" x14ac:dyDescent="0.3">
      <c r="C251" s="101"/>
    </row>
    <row r="252" spans="3:3" x14ac:dyDescent="0.3">
      <c r="C252" s="101"/>
    </row>
    <row r="253" spans="3:3" x14ac:dyDescent="0.3">
      <c r="C253" s="101"/>
    </row>
    <row r="254" spans="3:3" x14ac:dyDescent="0.3">
      <c r="C254" s="101"/>
    </row>
    <row r="255" spans="3:3" x14ac:dyDescent="0.3">
      <c r="C255" s="101"/>
    </row>
    <row r="256" spans="3:3" x14ac:dyDescent="0.3">
      <c r="C256" s="101"/>
    </row>
    <row r="257" spans="3:3" x14ac:dyDescent="0.3">
      <c r="C257" s="101"/>
    </row>
    <row r="258" spans="3:3" x14ac:dyDescent="0.3">
      <c r="C258" s="101"/>
    </row>
    <row r="259" spans="3:3" x14ac:dyDescent="0.3">
      <c r="C259" s="101"/>
    </row>
    <row r="260" spans="3:3" x14ac:dyDescent="0.3">
      <c r="C260" s="101"/>
    </row>
    <row r="261" spans="3:3" x14ac:dyDescent="0.3">
      <c r="C261" s="101"/>
    </row>
    <row r="262" spans="3:3" x14ac:dyDescent="0.3">
      <c r="C262" s="101"/>
    </row>
    <row r="263" spans="3:3" x14ac:dyDescent="0.3">
      <c r="C263" s="101"/>
    </row>
    <row r="264" spans="3:3" x14ac:dyDescent="0.3">
      <c r="C264" s="101"/>
    </row>
    <row r="265" spans="3:3" x14ac:dyDescent="0.3">
      <c r="C265" s="101"/>
    </row>
    <row r="266" spans="3:3" x14ac:dyDescent="0.3">
      <c r="C266" s="101"/>
    </row>
    <row r="267" spans="3:3" x14ac:dyDescent="0.3">
      <c r="C267" s="101"/>
    </row>
    <row r="268" spans="3:3" x14ac:dyDescent="0.3">
      <c r="C268" s="101"/>
    </row>
    <row r="269" spans="3:3" x14ac:dyDescent="0.3">
      <c r="C269" s="101"/>
    </row>
    <row r="270" spans="3:3" x14ac:dyDescent="0.3">
      <c r="C270" s="101"/>
    </row>
    <row r="271" spans="3:3" x14ac:dyDescent="0.3">
      <c r="C271" s="101"/>
    </row>
  </sheetData>
  <sheetProtection sheet="1" insertColumns="0" insertRows="0" insertHyperlinks="0" deleteColumns="0" deleteRows="0" sort="0" autoFilter="0" pivotTables="0"/>
  <mergeCells count="52">
    <mergeCell ref="C118:M122"/>
    <mergeCell ref="C117:M117"/>
    <mergeCell ref="C78:M78"/>
    <mergeCell ref="C79:M80"/>
    <mergeCell ref="B82:M82"/>
    <mergeCell ref="C83:M83"/>
    <mergeCell ref="B92:M92"/>
    <mergeCell ref="B79:B80"/>
    <mergeCell ref="H94:I94"/>
    <mergeCell ref="C67:M68"/>
    <mergeCell ref="C51:M51"/>
    <mergeCell ref="B2:M2"/>
    <mergeCell ref="B1:L1"/>
    <mergeCell ref="B10:M10"/>
    <mergeCell ref="B9:M9"/>
    <mergeCell ref="D5:M5"/>
    <mergeCell ref="D6:M6"/>
    <mergeCell ref="D7:M7"/>
    <mergeCell ref="D8:M8"/>
    <mergeCell ref="G15:M18"/>
    <mergeCell ref="C70:M70"/>
    <mergeCell ref="B5:C5"/>
    <mergeCell ref="B6:C6"/>
    <mergeCell ref="B7:C7"/>
    <mergeCell ref="C64:D64"/>
    <mergeCell ref="C65:D65"/>
    <mergeCell ref="B11:M11"/>
    <mergeCell ref="C12:M12"/>
    <mergeCell ref="F22:F27"/>
    <mergeCell ref="B67:B68"/>
    <mergeCell ref="C45:D45"/>
    <mergeCell ref="G22:M27"/>
    <mergeCell ref="G32:M38"/>
    <mergeCell ref="C29:M29"/>
    <mergeCell ref="G42:M48"/>
    <mergeCell ref="B50:M50"/>
    <mergeCell ref="B124:B175"/>
    <mergeCell ref="B8:C8"/>
    <mergeCell ref="B3:C3"/>
    <mergeCell ref="C28:D28"/>
    <mergeCell ref="F32:F38"/>
    <mergeCell ref="C36:D36"/>
    <mergeCell ref="C38:D38"/>
    <mergeCell ref="F42:F48"/>
    <mergeCell ref="C76:D76"/>
    <mergeCell ref="C77:D77"/>
    <mergeCell ref="F94:G94"/>
    <mergeCell ref="B118:B122"/>
    <mergeCell ref="D3:M3"/>
    <mergeCell ref="D4:M4"/>
    <mergeCell ref="B4:C4"/>
    <mergeCell ref="C40:M40"/>
  </mergeCells>
  <phoneticPr fontId="51" type="noConversion"/>
  <dataValidations count="1">
    <dataValidation type="list" allowBlank="1" showInputMessage="1" showErrorMessage="1" sqref="D14:D21" xr:uid="{2FED1B06-0E54-4B48-921D-1A0F2D718F93}">
      <formula1>$E$182:$E$183</formula1>
    </dataValidation>
  </dataValidations>
  <pageMargins left="0.25" right="0.25" top="0.75" bottom="0.75" header="0.3" footer="0.3"/>
  <pageSetup paperSize="3" scale="58" orientation="portrait" r:id="rId1"/>
  <headerFooter>
    <oddFooter>&amp;LGCDOCS # 93605195</oddFooter>
  </headerFooter>
  <ignoredErrors>
    <ignoredError sqref="E48 E53 M87:M90 E64:J65 E86:J90" evalError="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AA463F-0CF8-479B-A839-38D20957D753}">
          <x14:formula1>
            <xm:f>'Liste des Communautés'!$B$2:$B$31</xm:f>
          </x14:formula1>
          <xm:sqref>D3:M3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C13"/>
  <sheetViews>
    <sheetView workbookViewId="0">
      <selection activeCell="D2" sqref="D2"/>
    </sheetView>
  </sheetViews>
  <sheetFormatPr baseColWidth="10" defaultColWidth="11.5546875" defaultRowHeight="15.05" x14ac:dyDescent="0.3"/>
  <cols>
    <col min="1" max="1" width="11.5546875" style="73"/>
    <col min="2" max="2" width="55.77734375" style="73" customWidth="1"/>
    <col min="3" max="3" width="54.88671875" style="74" customWidth="1"/>
    <col min="4" max="16384" width="11.5546875" style="73"/>
  </cols>
  <sheetData>
    <row r="1" spans="1:3" ht="18.2" x14ac:dyDescent="0.3">
      <c r="B1" s="76" t="s">
        <v>86</v>
      </c>
      <c r="C1" s="76" t="s">
        <v>85</v>
      </c>
    </row>
    <row r="2" spans="1:3" ht="105.2" x14ac:dyDescent="0.3">
      <c r="A2" s="123" t="s">
        <v>25</v>
      </c>
      <c r="B2" s="124" t="s">
        <v>73</v>
      </c>
      <c r="C2" s="75" t="s">
        <v>192</v>
      </c>
    </row>
    <row r="3" spans="1:3" ht="75.150000000000006" x14ac:dyDescent="0.3">
      <c r="A3" s="123" t="s">
        <v>27</v>
      </c>
      <c r="B3" s="124" t="s">
        <v>40</v>
      </c>
      <c r="C3" s="75" t="s">
        <v>193</v>
      </c>
    </row>
    <row r="4" spans="1:3" ht="270.5" x14ac:dyDescent="0.3">
      <c r="A4" s="123" t="s">
        <v>28</v>
      </c>
      <c r="B4" s="124" t="s">
        <v>77</v>
      </c>
      <c r="C4" s="75" t="s">
        <v>194</v>
      </c>
    </row>
    <row r="5" spans="1:3" ht="90.2" x14ac:dyDescent="0.3">
      <c r="A5" s="123" t="s">
        <v>30</v>
      </c>
      <c r="B5" s="124" t="s">
        <v>189</v>
      </c>
      <c r="C5" s="75" t="s">
        <v>190</v>
      </c>
    </row>
    <row r="6" spans="1:3" ht="180.35" x14ac:dyDescent="0.3">
      <c r="A6" s="123" t="s">
        <v>59</v>
      </c>
      <c r="B6" s="124" t="s">
        <v>108</v>
      </c>
      <c r="C6" s="75" t="s">
        <v>191</v>
      </c>
    </row>
    <row r="7" spans="1:3" ht="219" customHeight="1" x14ac:dyDescent="0.3">
      <c r="A7" s="123" t="s">
        <v>75</v>
      </c>
      <c r="B7" s="124" t="s">
        <v>172</v>
      </c>
      <c r="C7" s="75" t="s">
        <v>195</v>
      </c>
    </row>
    <row r="8" spans="1:3" ht="75.150000000000006" x14ac:dyDescent="0.3">
      <c r="A8" s="123" t="s">
        <v>32</v>
      </c>
      <c r="B8" s="124" t="s">
        <v>84</v>
      </c>
      <c r="C8" s="75" t="s">
        <v>196</v>
      </c>
    </row>
    <row r="9" spans="1:3" ht="172.2" customHeight="1" x14ac:dyDescent="0.3">
      <c r="A9" s="123" t="s">
        <v>33</v>
      </c>
      <c r="B9" s="124" t="s">
        <v>50</v>
      </c>
      <c r="C9" s="75" t="s">
        <v>197</v>
      </c>
    </row>
    <row r="10" spans="1:3" ht="90.2" x14ac:dyDescent="0.3">
      <c r="A10" s="123" t="s">
        <v>58</v>
      </c>
      <c r="B10" s="124" t="s">
        <v>170</v>
      </c>
      <c r="C10" s="75" t="s">
        <v>198</v>
      </c>
    </row>
    <row r="11" spans="1:3" ht="285.5" x14ac:dyDescent="0.3">
      <c r="A11" s="123"/>
      <c r="B11" s="124" t="s">
        <v>173</v>
      </c>
      <c r="C11" s="75" t="s">
        <v>199</v>
      </c>
    </row>
    <row r="12" spans="1:3" x14ac:dyDescent="0.3">
      <c r="B12" s="110" t="s">
        <v>107</v>
      </c>
    </row>
    <row r="13" spans="1:3" x14ac:dyDescent="0.3">
      <c r="B13" s="111">
        <v>45392</v>
      </c>
    </row>
  </sheetData>
  <sheetProtection sheet="1" formatCells="0" formatColumns="0" formatRows="0" insertColumns="0" insertRows="0" insertHyperlinks="0" deleteColumns="0" deleteRows="0" sort="0" autoFilter="0" pivotTables="0"/>
  <pageMargins left="0.25" right="0.25" top="0.75" bottom="0.75" header="0.3" footer="0.3"/>
  <pageSetup paperSize="3" scale="70" orientation="portrait" r:id="rId1"/>
  <headerFooter>
    <oddFooter>&amp;LGCDOCS # 93605195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1"/>
  <sheetViews>
    <sheetView workbookViewId="0">
      <selection activeCell="C2" sqref="C2"/>
    </sheetView>
  </sheetViews>
  <sheetFormatPr baseColWidth="10" defaultColWidth="8.77734375" defaultRowHeight="21.3" x14ac:dyDescent="0.4"/>
  <cols>
    <col min="1" max="1" width="21" style="117" bestFit="1" customWidth="1"/>
    <col min="2" max="2" width="99.33203125" style="112" customWidth="1"/>
    <col min="3" max="16384" width="8.77734375" style="112"/>
  </cols>
  <sheetData>
    <row r="1" spans="1:2" s="114" customFormat="1" x14ac:dyDescent="0.35">
      <c r="A1" s="129" t="s">
        <v>110</v>
      </c>
      <c r="B1" s="130" t="s">
        <v>111</v>
      </c>
    </row>
    <row r="2" spans="1:2" s="114" customFormat="1" x14ac:dyDescent="0.35">
      <c r="A2" s="115"/>
      <c r="B2" s="131" t="s">
        <v>188</v>
      </c>
    </row>
    <row r="3" spans="1:2" x14ac:dyDescent="0.3">
      <c r="A3" s="116" t="s">
        <v>112</v>
      </c>
      <c r="B3" s="113" t="s">
        <v>113</v>
      </c>
    </row>
    <row r="4" spans="1:2" x14ac:dyDescent="0.3">
      <c r="A4" s="116" t="s">
        <v>114</v>
      </c>
      <c r="B4" s="113" t="s">
        <v>115</v>
      </c>
    </row>
    <row r="5" spans="1:2" x14ac:dyDescent="0.3">
      <c r="A5" s="116">
        <v>52</v>
      </c>
      <c r="B5" s="113" t="s">
        <v>116</v>
      </c>
    </row>
    <row r="6" spans="1:2" x14ac:dyDescent="0.3">
      <c r="A6" s="116" t="s">
        <v>117</v>
      </c>
      <c r="B6" s="113" t="s">
        <v>118</v>
      </c>
    </row>
    <row r="7" spans="1:2" x14ac:dyDescent="0.3">
      <c r="A7" s="116" t="s">
        <v>119</v>
      </c>
      <c r="B7" s="113" t="s">
        <v>120</v>
      </c>
    </row>
    <row r="8" spans="1:2" x14ac:dyDescent="0.3">
      <c r="A8" s="116" t="s">
        <v>121</v>
      </c>
      <c r="B8" s="113" t="s">
        <v>122</v>
      </c>
    </row>
    <row r="9" spans="1:2" x14ac:dyDescent="0.3">
      <c r="A9" s="116" t="s">
        <v>123</v>
      </c>
      <c r="B9" s="113" t="s">
        <v>124</v>
      </c>
    </row>
    <row r="10" spans="1:2" x14ac:dyDescent="0.3">
      <c r="A10" s="116" t="s">
        <v>125</v>
      </c>
      <c r="B10" s="113" t="s">
        <v>126</v>
      </c>
    </row>
    <row r="11" spans="1:2" x14ac:dyDescent="0.3">
      <c r="A11" s="116" t="s">
        <v>127</v>
      </c>
      <c r="B11" s="113" t="s">
        <v>128</v>
      </c>
    </row>
    <row r="12" spans="1:2" x14ac:dyDescent="0.3">
      <c r="A12" s="116" t="s">
        <v>129</v>
      </c>
      <c r="B12" s="113" t="s">
        <v>130</v>
      </c>
    </row>
    <row r="13" spans="1:2" x14ac:dyDescent="0.3">
      <c r="A13" s="116" t="s">
        <v>131</v>
      </c>
      <c r="B13" s="113" t="s">
        <v>132</v>
      </c>
    </row>
    <row r="14" spans="1:2" x14ac:dyDescent="0.3">
      <c r="A14" s="116" t="s">
        <v>133</v>
      </c>
      <c r="B14" s="113" t="s">
        <v>134</v>
      </c>
    </row>
    <row r="15" spans="1:2" x14ac:dyDescent="0.3">
      <c r="A15" s="116" t="s">
        <v>135</v>
      </c>
      <c r="B15" s="113" t="s">
        <v>136</v>
      </c>
    </row>
    <row r="16" spans="1:2" x14ac:dyDescent="0.3">
      <c r="A16" s="116" t="s">
        <v>137</v>
      </c>
      <c r="B16" s="113" t="s">
        <v>138</v>
      </c>
    </row>
    <row r="17" spans="1:2" x14ac:dyDescent="0.3">
      <c r="A17" s="116" t="s">
        <v>139</v>
      </c>
      <c r="B17" s="113" t="s">
        <v>140</v>
      </c>
    </row>
    <row r="18" spans="1:2" x14ac:dyDescent="0.3">
      <c r="A18" s="116">
        <v>74</v>
      </c>
      <c r="B18" s="113" t="s">
        <v>141</v>
      </c>
    </row>
    <row r="19" spans="1:2" x14ac:dyDescent="0.3">
      <c r="A19" s="116" t="s">
        <v>142</v>
      </c>
      <c r="B19" s="113" t="s">
        <v>143</v>
      </c>
    </row>
    <row r="20" spans="1:2" x14ac:dyDescent="0.3">
      <c r="A20" s="116" t="s">
        <v>144</v>
      </c>
      <c r="B20" s="113" t="s">
        <v>145</v>
      </c>
    </row>
    <row r="21" spans="1:2" x14ac:dyDescent="0.3">
      <c r="A21" s="116" t="s">
        <v>146</v>
      </c>
      <c r="B21" s="113" t="s">
        <v>147</v>
      </c>
    </row>
    <row r="22" spans="1:2" x14ac:dyDescent="0.3">
      <c r="A22" s="116" t="s">
        <v>148</v>
      </c>
      <c r="B22" s="113" t="s">
        <v>149</v>
      </c>
    </row>
    <row r="23" spans="1:2" x14ac:dyDescent="0.3">
      <c r="A23" s="116" t="s">
        <v>150</v>
      </c>
      <c r="B23" s="113" t="s">
        <v>151</v>
      </c>
    </row>
    <row r="24" spans="1:2" x14ac:dyDescent="0.3">
      <c r="A24" s="116" t="s">
        <v>152</v>
      </c>
      <c r="B24" s="113" t="s">
        <v>153</v>
      </c>
    </row>
    <row r="25" spans="1:2" x14ac:dyDescent="0.3">
      <c r="A25" s="116" t="s">
        <v>154</v>
      </c>
      <c r="B25" s="113" t="s">
        <v>155</v>
      </c>
    </row>
    <row r="26" spans="1:2" x14ac:dyDescent="0.3">
      <c r="A26" s="116" t="s">
        <v>156</v>
      </c>
      <c r="B26" s="113" t="s">
        <v>157</v>
      </c>
    </row>
    <row r="27" spans="1:2" x14ac:dyDescent="0.3">
      <c r="A27" s="116" t="s">
        <v>158</v>
      </c>
      <c r="B27" s="113" t="s">
        <v>159</v>
      </c>
    </row>
    <row r="28" spans="1:2" x14ac:dyDescent="0.3">
      <c r="A28" s="116" t="s">
        <v>160</v>
      </c>
      <c r="B28" s="113" t="s">
        <v>161</v>
      </c>
    </row>
    <row r="29" spans="1:2" x14ac:dyDescent="0.3">
      <c r="A29" s="116" t="s">
        <v>162</v>
      </c>
      <c r="B29" s="113" t="s">
        <v>163</v>
      </c>
    </row>
    <row r="30" spans="1:2" x14ac:dyDescent="0.3">
      <c r="A30" s="116" t="s">
        <v>164</v>
      </c>
      <c r="B30" s="113" t="s">
        <v>165</v>
      </c>
    </row>
    <row r="31" spans="1:2" x14ac:dyDescent="0.4">
      <c r="B31" s="113" t="s">
        <v>174</v>
      </c>
    </row>
  </sheetData>
  <sheetProtection formatCells="0" formatColumns="0" formatRows="0" insertColumns="0" insertRows="0" insertHyperlinks="0" deleteColumns="0" deleteRows="0" sort="0" autoFilter="0" pivotTables="0"/>
  <pageMargins left="0.70078740157480301" right="0.70078740157480301" top="0.75196850393700798" bottom="0.75196850393700798" header="0.315" footer="0.315"/>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Outil analyse viabilité 2024-27</vt:lpstr>
      <vt:lpstr>Lexique des Commentaires</vt:lpstr>
      <vt:lpstr>Liste des Communautés</vt:lpstr>
    </vt:vector>
  </TitlesOfParts>
  <Company>RCAANC-CIRNAC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DANSEREAU ANDRE</dc:creator>
  <cp:lastModifiedBy>Dansereau, André</cp:lastModifiedBy>
  <cp:lastPrinted>2021-07-13T11:42:58Z</cp:lastPrinted>
  <dcterms:created xsi:type="dcterms:W3CDTF">2019-07-12T11:39:46Z</dcterms:created>
  <dcterms:modified xsi:type="dcterms:W3CDTF">2025-04-10T12:48:41Z</dcterms:modified>
</cp:coreProperties>
</file>